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16" windowWidth="15480" windowHeight="9090" activeTab="0"/>
  </bookViews>
  <sheets>
    <sheet name="Úvod" sheetId="1" r:id="rId1"/>
    <sheet name="1.Príjmy a výdavky" sheetId="2" r:id="rId2"/>
    <sheet name="1a.Príjmy a výdavky" sheetId="3" r:id="rId3"/>
    <sheet name="2. Peňažné fondy" sheetId="4" r:id="rId4"/>
    <sheet name="3. Aktíva a pasíva" sheetId="5" r:id="rId5"/>
    <sheet name="4.5. 6. 7." sheetId="6" r:id="rId6"/>
  </sheets>
  <definedNames>
    <definedName name="_xlnm.Print_Area" localSheetId="4">'3. Aktíva a pasíva'!$A$1:$U$50</definedName>
  </definedNames>
  <calcPr fullCalcOnLoad="1"/>
</workbook>
</file>

<file path=xl/sharedStrings.xml><?xml version="1.0" encoding="utf-8"?>
<sst xmlns="http://schemas.openxmlformats.org/spreadsheetml/2006/main" count="349" uniqueCount="323">
  <si>
    <t>1. Prehľad o plnení príjmov a výdavkov</t>
  </si>
  <si>
    <t>2. Tvorba a použitie peňažných fondov</t>
  </si>
  <si>
    <t>3. Bilancia aktív a pasív</t>
  </si>
  <si>
    <t>4. Prehľad o stave a vývoji dlhu</t>
  </si>
  <si>
    <t>5. Údaje o hospodárení príspevkových organizácií v pôsobnosti obce</t>
  </si>
  <si>
    <t>6. Prehľad o poskytnutých zárukách</t>
  </si>
  <si>
    <t>7. Údaje o nákladoch a výnosoch z podnikateľskej činnosti</t>
  </si>
  <si>
    <t xml:space="preserve">Vyvesené: </t>
  </si>
  <si>
    <t>1. Plnenie rozpočtu: príjmy a výdavky</t>
  </si>
  <si>
    <t>Rozpočet</t>
  </si>
  <si>
    <t>Skutočnosť</t>
  </si>
  <si>
    <t>Príjem</t>
  </si>
  <si>
    <t>Mimorozpočtové príjmy škola</t>
  </si>
  <si>
    <t>Spolu</t>
  </si>
  <si>
    <t>Výdavky</t>
  </si>
  <si>
    <t>Mimorozpočtové výdavky škola</t>
  </si>
  <si>
    <t>Príjmy</t>
  </si>
  <si>
    <t>Z toho bežný rozpočet</t>
  </si>
  <si>
    <t>Z toho kapitálový rozpočet</t>
  </si>
  <si>
    <t>Z toho finančné operácie</t>
  </si>
  <si>
    <t xml:space="preserve"> </t>
  </si>
  <si>
    <t xml:space="preserve">na kapitálové výdavky vo výške </t>
  </si>
  <si>
    <t>mimorozpočtové výdavky škola</t>
  </si>
  <si>
    <t>v plnej výške.</t>
  </si>
  <si>
    <t>2. Tvorba a použitie prostriedkov peňažných fondov</t>
  </si>
  <si>
    <t>Rezervný fond</t>
  </si>
  <si>
    <t>tvorba</t>
  </si>
  <si>
    <t>čerpanie</t>
  </si>
  <si>
    <t>Sociálny fond</t>
  </si>
  <si>
    <t xml:space="preserve">tvorba </t>
  </si>
  <si>
    <t xml:space="preserve">čerpanie </t>
  </si>
  <si>
    <t>z ktorého sa zisťuje priemerný zárobok na pracovnoprávne účely.</t>
  </si>
  <si>
    <t xml:space="preserve">                                                                                                                                                     </t>
  </si>
  <si>
    <t xml:space="preserve">4. Prehľad o stave a vývoji dlhu </t>
  </si>
  <si>
    <t>Pohľadávky za daňové príjmy</t>
  </si>
  <si>
    <t>Pohľadávky za nedaňové príjmy</t>
  </si>
  <si>
    <t xml:space="preserve">7. Údaje o nákladoch a výnosoch z podnikateľskej činnosti </t>
  </si>
  <si>
    <t>Bankové účty a pokladňa</t>
  </si>
  <si>
    <t>Daň z pozemkov</t>
  </si>
  <si>
    <t>Daň zo stavieb</t>
  </si>
  <si>
    <t>Daň z bytov</t>
  </si>
  <si>
    <t>Daň za psa</t>
  </si>
  <si>
    <t>Daň za užívanie verejného priestranstva</t>
  </si>
  <si>
    <t>Daň za jadrové zariadenie</t>
  </si>
  <si>
    <t>Daň za dobývací priestor</t>
  </si>
  <si>
    <t>Správne poplatky</t>
  </si>
  <si>
    <t>Príjmy za relácie v miestnom rozhlase</t>
  </si>
  <si>
    <t>Bežný rozpočet</t>
  </si>
  <si>
    <t>Kapitálový rozpočet</t>
  </si>
  <si>
    <t>Príjmy celkom</t>
  </si>
  <si>
    <t>Poplatky banke</t>
  </si>
  <si>
    <t>Finančné operácie</t>
  </si>
  <si>
    <t xml:space="preserve">Výdavky </t>
  </si>
  <si>
    <t>Výdavky celkom</t>
  </si>
  <si>
    <t>Rekapitulácia</t>
  </si>
  <si>
    <t>Celkom</t>
  </si>
  <si>
    <t>finančné operácie vo výške</t>
  </si>
  <si>
    <t>prebytok</t>
  </si>
  <si>
    <t>Návrh na rozdelenie prebytku hospodárenia:</t>
  </si>
  <si>
    <t>Záverečný účet obce</t>
  </si>
  <si>
    <t xml:space="preserve">Zvesené: </t>
  </si>
  <si>
    <t>rok 2008</t>
  </si>
  <si>
    <t>Upravený k 31.12.2008</t>
  </si>
  <si>
    <t xml:space="preserve">Príjmy bežného rozpočtu boli použité na výdavky bežného rozpočtu </t>
  </si>
  <si>
    <t xml:space="preserve">Plnenie rozpočtu  2008 </t>
  </si>
  <si>
    <t>Schv.rozpočet</t>
  </si>
  <si>
    <t>Upr.rozpočet</t>
  </si>
  <si>
    <t>Plnenie v Sk</t>
  </si>
  <si>
    <t>Plnenie v €</t>
  </si>
  <si>
    <t>Príspevky na aktivačné práce - UPSVaR</t>
  </si>
  <si>
    <t>Dotácia na st.konanie, dopr.stavby, vyv.konanie</t>
  </si>
  <si>
    <t>Daň za ubytovanie</t>
  </si>
  <si>
    <t>Čerpanie RF</t>
  </si>
  <si>
    <t>Rozdiel P-V Sk</t>
  </si>
  <si>
    <t>Rozdiel P-V €</t>
  </si>
  <si>
    <t>Škola-mimorozpočtové celkom</t>
  </si>
  <si>
    <t>Výsledok hospodárenia 2008</t>
  </si>
  <si>
    <t>Aktíva celkom</t>
  </si>
  <si>
    <t xml:space="preserve"> Neobežný majetok</t>
  </si>
  <si>
    <t xml:space="preserve">   Dlhodobý nehmotný majetok</t>
  </si>
  <si>
    <t xml:space="preserve">   Dlhodobý hmotný majetok</t>
  </si>
  <si>
    <t xml:space="preserve">   Dlhodobý finančný majetok</t>
  </si>
  <si>
    <t xml:space="preserve"> Obežný majetok</t>
  </si>
  <si>
    <t xml:space="preserve">    Zásoby</t>
  </si>
  <si>
    <t xml:space="preserve">   Zúčtovanie verejnej správy</t>
  </si>
  <si>
    <t xml:space="preserve">   Dlhodobé pohľadávky</t>
  </si>
  <si>
    <t xml:space="preserve">   Krátkodobé pohľadávky</t>
  </si>
  <si>
    <t xml:space="preserve">   Finančné účty</t>
  </si>
  <si>
    <t xml:space="preserve">   Finančné výpomoci dlhodobé</t>
  </si>
  <si>
    <t xml:space="preserve">  Finančné výpomoci krátkodobé</t>
  </si>
  <si>
    <t>Časové rozlíšenie</t>
  </si>
  <si>
    <t>Pasíva celkom</t>
  </si>
  <si>
    <t>Vlastné imanie</t>
  </si>
  <si>
    <t xml:space="preserve">   Oceňovacie rozdiely</t>
  </si>
  <si>
    <t xml:space="preserve">   Fondy</t>
  </si>
  <si>
    <t xml:space="preserve">   Výsledok hospodárenia</t>
  </si>
  <si>
    <t>Záväzky</t>
  </si>
  <si>
    <t xml:space="preserve">   Rezervy</t>
  </si>
  <si>
    <t xml:space="preserve">  Zúčtovanie verejnej správy</t>
  </si>
  <si>
    <t xml:space="preserve">   Krátkodobé záväzky</t>
  </si>
  <si>
    <t xml:space="preserve">   Finančné výpomoci - dlhodobé </t>
  </si>
  <si>
    <t>druh a číslo bankového účtu</t>
  </si>
  <si>
    <t>zostatok v Sk</t>
  </si>
  <si>
    <t>zostatok v €</t>
  </si>
  <si>
    <t>pokladňa</t>
  </si>
  <si>
    <t>HU 8524-212/0200</t>
  </si>
  <si>
    <t>Finančné účty celkom</t>
  </si>
  <si>
    <t xml:space="preserve">Počiatočný stav RF k 1. 1. 2008 bol </t>
  </si>
  <si>
    <t>Stav RF k 31.12.2008</t>
  </si>
  <si>
    <t xml:space="preserve">Počiatočný stav k 1. 1. 2008 bol </t>
  </si>
  <si>
    <t xml:space="preserve">Stav SF k 31.12.2008                                                      </t>
  </si>
  <si>
    <t>Pohľadávky k 31.12.2008</t>
  </si>
  <si>
    <t>Záväzky k 31.12.2008</t>
  </si>
  <si>
    <t>Spojovací účet pri združení</t>
  </si>
  <si>
    <t>Záväzky zo soc.fondu</t>
  </si>
  <si>
    <t>Obec Trstín nemala v roku 2008 v svojej pôsobnosti žiadnu príspevkovú organizáciu.</t>
  </si>
  <si>
    <t xml:space="preserve">Rezervný fond            </t>
  </si>
  <si>
    <r>
      <t xml:space="preserve">Dotácie na prenesený výkon št.správy </t>
    </r>
  </si>
  <si>
    <t xml:space="preserve">  Dlhodobé záväzky (aj záväzky zo SF)</t>
  </si>
  <si>
    <t>3. Bilancia aktív a pasív v tis. Sk</t>
  </si>
  <si>
    <t xml:space="preserve">Obec Buková, 919 10  BUKOVÁ </t>
  </si>
  <si>
    <t>Obec Buková nie je zriaďovateľom žiadnej príspevkovej organizácie.</t>
  </si>
  <si>
    <t xml:space="preserve">Obec Buková v r. 2008 neprijala a nepoužila náhradné zdroje financovania. </t>
  </si>
  <si>
    <t>Obec Buková neposkytla žiadne záruky.</t>
  </si>
  <si>
    <t>Obec Buková nemá podnikateľskú činnosť.</t>
  </si>
  <si>
    <t>Schválený k 01.01.2008</t>
  </si>
  <si>
    <t>Mimorozpočtové príjmy školy vo výške 25 780,00 Sk boli použité na mimorozpočtové výdavky pre školu</t>
  </si>
  <si>
    <t>Dotácia na evidenciu obyvateľstva</t>
  </si>
  <si>
    <t>Dotácia MV a RR - ÚPO</t>
  </si>
  <si>
    <t>Dotácia TTSK - mládežnícke aktivity</t>
  </si>
  <si>
    <t>Dotácia MF SR - individuálne potreby obce</t>
  </si>
  <si>
    <t xml:space="preserve">Podiel na výnose dane z príjmov  </t>
  </si>
  <si>
    <t>Daň za nevýherné hracie prístroje</t>
  </si>
  <si>
    <t>Daň za komunálny odpady a drobné stavebné odpady</t>
  </si>
  <si>
    <t>Príjmy z prenajatých pozemkov</t>
  </si>
  <si>
    <t>Príjmy z prenajatých strojov a prístrojov</t>
  </si>
  <si>
    <t>Platby za použitie domu smútku</t>
  </si>
  <si>
    <t>Platby za miesto na cintoríne</t>
  </si>
  <si>
    <t>Podielový fond</t>
  </si>
  <si>
    <t>Príjmy z výťažkov lotérií</t>
  </si>
  <si>
    <t>Vrátené platby z minulých rokov</t>
  </si>
  <si>
    <t>Príjmy z refundácie</t>
  </si>
  <si>
    <t>Príjmy z prenajatých bytov</t>
  </si>
  <si>
    <t>Príjmy z prenajatých budov - ostatných</t>
  </si>
  <si>
    <t>Príjmy z prenájmu kaderníctva</t>
  </si>
  <si>
    <t>Príjmy z prenájmu KD</t>
  </si>
  <si>
    <t>Správne poplatky - rybársky lístok</t>
  </si>
  <si>
    <t>Platby za opatrovateľskú službu</t>
  </si>
  <si>
    <t>Platby za ubytovacie služby</t>
  </si>
  <si>
    <t>Platby za predaj pohľadníc</t>
  </si>
  <si>
    <t>Platby za kopírovacie práce</t>
  </si>
  <si>
    <t>Platby za nové súpisné čísla</t>
  </si>
  <si>
    <t>Príjem z predaja pozemkov</t>
  </si>
  <si>
    <t>Spoločný stavebný úrad</t>
  </si>
  <si>
    <t>Voľby - rozpočtované výdavky</t>
  </si>
  <si>
    <t>Všeobecný materiál</t>
  </si>
  <si>
    <t>Aktivačná činnosť-stroje a prístroje</t>
  </si>
  <si>
    <t>Aktivačná činnosť-materiál</t>
  </si>
  <si>
    <t>Aktivačná činnosť-pracovné prostriedky</t>
  </si>
  <si>
    <t>Aktivačná činnosť-kosenie</t>
  </si>
  <si>
    <t>Aktivačná činnosť-poistné</t>
  </si>
  <si>
    <t>OcÚ-tarifný a základný plat</t>
  </si>
  <si>
    <t>OcÚ-príplatky</t>
  </si>
  <si>
    <t>OcÚ-odmeny</t>
  </si>
  <si>
    <t>OcÚ-poistné do VZP</t>
  </si>
  <si>
    <t>OcÚ-poistné do ost. ZP</t>
  </si>
  <si>
    <t>OcÚ-NP</t>
  </si>
  <si>
    <t>OcÚ-starobné poistenie</t>
  </si>
  <si>
    <t>OcÚ-úrazové poistenie</t>
  </si>
  <si>
    <t>OcÚ-invalidné poistenie</t>
  </si>
  <si>
    <t>OcÚ-poistenie v nezamestnanosti</t>
  </si>
  <si>
    <t>OcÚ-poistenie do RFS</t>
  </si>
  <si>
    <t>OcÚ-príspevok na SDS</t>
  </si>
  <si>
    <t>OcÚ-cestovné náhrady</t>
  </si>
  <si>
    <t>Cestovné náhrady zahraničné</t>
  </si>
  <si>
    <t>OcÚ-EE, plyn</t>
  </si>
  <si>
    <t>OcÚ-voda</t>
  </si>
  <si>
    <t>OcÚ-telefón,fax,internet</t>
  </si>
  <si>
    <t>OcÚ-interiérové vybavenie</t>
  </si>
  <si>
    <t>OcÚ-zakúpenie výpočt.techniky</t>
  </si>
  <si>
    <t>OcÚ-materiál</t>
  </si>
  <si>
    <t>OcÚ-knihy,noviny,časopisy</t>
  </si>
  <si>
    <t>OcÚ-softvér a licencie</t>
  </si>
  <si>
    <t>OcÚ-reprezentačné</t>
  </si>
  <si>
    <t>OcÚ-údržba výpočt.techniky</t>
  </si>
  <si>
    <t>OcÚ-údržba budovy OcÚ</t>
  </si>
  <si>
    <t>OcÚ-propagácia, rekl., inzercia</t>
  </si>
  <si>
    <t>OcÚ-štúdie, expertízy, posudky</t>
  </si>
  <si>
    <t>OcÚ-poplatky a odvody</t>
  </si>
  <si>
    <t>OcÚ-stravovanie</t>
  </si>
  <si>
    <t>OcÚ-poistné</t>
  </si>
  <si>
    <t>OcÚ-prídel do SF</t>
  </si>
  <si>
    <t>OcÚ-odmeny poslancom OZ</t>
  </si>
  <si>
    <t>OcÚ-dohody</t>
  </si>
  <si>
    <t>OcÚ-pokuty a penále</t>
  </si>
  <si>
    <t>OcÚ-členské ZMOS</t>
  </si>
  <si>
    <t>OcÚ-nemocenské dávky</t>
  </si>
  <si>
    <t>PO-elektrická energia</t>
  </si>
  <si>
    <t>PO-voda</t>
  </si>
  <si>
    <t>PO-materiál</t>
  </si>
  <si>
    <t>PO-reprezentačné</t>
  </si>
  <si>
    <t>PO-údržba pož.zbrojnice</t>
  </si>
  <si>
    <t>PO-príspevok od obce</t>
  </si>
  <si>
    <t>Pláňavka - výstavba kanalizácie</t>
  </si>
  <si>
    <t>ÚPO-štúdie, expertízy, posdudky</t>
  </si>
  <si>
    <t>MK-na úrazové poistenie</t>
  </si>
  <si>
    <t>MK-materiál</t>
  </si>
  <si>
    <t>MK-palivo, mazivá, oleje</t>
  </si>
  <si>
    <t>MK-zmluvné poistenie vozidiel</t>
  </si>
  <si>
    <t>MK-údržba traktora str.p.</t>
  </si>
  <si>
    <t>MK-údržba+zimná údr.ciest</t>
  </si>
  <si>
    <t>MK-dohody</t>
  </si>
  <si>
    <t>KO-materiál</t>
  </si>
  <si>
    <t>kO-vývoz odpadu</t>
  </si>
  <si>
    <t>Zeleň-dohody</t>
  </si>
  <si>
    <t>Bytovka-materiál</t>
  </si>
  <si>
    <t>Bytovka-údržba</t>
  </si>
  <si>
    <t>VP-na úrazové poistenie</t>
  </si>
  <si>
    <t>VP-materiál</t>
  </si>
  <si>
    <t>VP-údržba zelene</t>
  </si>
  <si>
    <t>VP-čistenie potokov</t>
  </si>
  <si>
    <t>Potoky-dohody</t>
  </si>
  <si>
    <t>VaK-elektrická energia</t>
  </si>
  <si>
    <t>VaK-údržba</t>
  </si>
  <si>
    <t>VO-elektrická energia</t>
  </si>
  <si>
    <t>VO-materiál</t>
  </si>
  <si>
    <t>VO-údržba</t>
  </si>
  <si>
    <t>Bunky-elektrická energia</t>
  </si>
  <si>
    <t>Bunky-materiál</t>
  </si>
  <si>
    <t>Bunky-údržba</t>
  </si>
  <si>
    <t>Bunky-čistenie, pranie</t>
  </si>
  <si>
    <t>Tj-na úrazové poistenie</t>
  </si>
  <si>
    <t>TJ-elektrická energia</t>
  </si>
  <si>
    <t>TJ-voda</t>
  </si>
  <si>
    <t>TJ-materiál</t>
  </si>
  <si>
    <t>TJ-reprezentačné</t>
  </si>
  <si>
    <t>TJ-údržba kabín a ihriska</t>
  </si>
  <si>
    <t>TJ-odmeny za práce</t>
  </si>
  <si>
    <t>TJ-príspevok od obce</t>
  </si>
  <si>
    <t>KD-voda</t>
  </si>
  <si>
    <t>KD-elektrická energia, plyn</t>
  </si>
  <si>
    <t>KD-interiérové vybavenie</t>
  </si>
  <si>
    <t>KD-materiál</t>
  </si>
  <si>
    <t>Reprezentačné - SF</t>
  </si>
  <si>
    <t>KD-údržba</t>
  </si>
  <si>
    <t>KD-čistenie, pranie</t>
  </si>
  <si>
    <t>Kotolňa-údržba</t>
  </si>
  <si>
    <t>Ob.knižnica - úrazové poistenie</t>
  </si>
  <si>
    <t>Ob.knižnica - materiál</t>
  </si>
  <si>
    <t>Ob.knižnica - knihy, čas.</t>
  </si>
  <si>
    <t>Ob.knižnica - údržba</t>
  </si>
  <si>
    <t>Ob.knižnica - dohoda o vyk.práce</t>
  </si>
  <si>
    <t>Kronika-materiál</t>
  </si>
  <si>
    <t>Posedenie s dôchodcami</t>
  </si>
  <si>
    <t>Kronika - odmeny</t>
  </si>
  <si>
    <t>Koncesionárske poplatky</t>
  </si>
  <si>
    <t>Miestny rozhlas - materiál</t>
  </si>
  <si>
    <t>MR - údržba</t>
  </si>
  <si>
    <t>Cintorín - EE</t>
  </si>
  <si>
    <t>Cintorín - voda</t>
  </si>
  <si>
    <t>Cintorín - materiál</t>
  </si>
  <si>
    <t>Cintorín - údržba + dom smútku</t>
  </si>
  <si>
    <t>Členské príspevky</t>
  </si>
  <si>
    <t>Príspevok cirkvi</t>
  </si>
  <si>
    <t>MŠ - knihy, noviny, časopisy</t>
  </si>
  <si>
    <t>MŠ - reprezentačné</t>
  </si>
  <si>
    <t>MŠ - údržba priestorov</t>
  </si>
  <si>
    <t>ZŠ - reprezentačné</t>
  </si>
  <si>
    <t>ZŠ - údržba priestorov</t>
  </si>
  <si>
    <t>ZŠ - finančný príspevok</t>
  </si>
  <si>
    <t>Školenie, kurzy, semináre</t>
  </si>
  <si>
    <t>Starší občania - reprezentačné</t>
  </si>
  <si>
    <t>Opatrovateľská služba - platy</t>
  </si>
  <si>
    <t>Opatrovateľská služba - odvod VZP</t>
  </si>
  <si>
    <t>Opatrovateľská služba - nemocenské poistenie</t>
  </si>
  <si>
    <t>Opatrovateľská služba - starobné poistenie</t>
  </si>
  <si>
    <t>Opatrovateľská služba - úrazové poistenie</t>
  </si>
  <si>
    <t>Opatrovateľská služba - invalidné poistenie</t>
  </si>
  <si>
    <t>Opatrovateľská služba - poistenie v nezamestnanosti</t>
  </si>
  <si>
    <t>Opatrovateľská služba - poistenie RFS</t>
  </si>
  <si>
    <t>Opatrovateľská služba - dohody</t>
  </si>
  <si>
    <t>Rodina a deti - dar pri uvítaní</t>
  </si>
  <si>
    <t>Rodina a deti - pohostenie</t>
  </si>
  <si>
    <t>Rodina a deti - jednorázová soc.výpomoc</t>
  </si>
  <si>
    <t>Kontrolórka - plat</t>
  </si>
  <si>
    <t>Kontrolórka - poistné VZP</t>
  </si>
  <si>
    <t>Kontrolórka - NP</t>
  </si>
  <si>
    <t>Kontrolórka - SP</t>
  </si>
  <si>
    <t>Kontrolórka - ÚP</t>
  </si>
  <si>
    <t>Kontrolórka - IP</t>
  </si>
  <si>
    <t>Kontrolórka - PvN</t>
  </si>
  <si>
    <t>Kontrolórka - RFS</t>
  </si>
  <si>
    <t>Kaderníctvo - EE, plyn</t>
  </si>
  <si>
    <t>Kaderníctvo - voda</t>
  </si>
  <si>
    <t>OcÚ - poplatky za poštovné</t>
  </si>
  <si>
    <t>Kaderníctvo - materiál</t>
  </si>
  <si>
    <t>Kultúrne akcie, brigády</t>
  </si>
  <si>
    <t>Kaderníctvo - údržba budovy</t>
  </si>
  <si>
    <t>Web stránka + údržba</t>
  </si>
  <si>
    <t>Malokarpatské partnerstvo</t>
  </si>
  <si>
    <t>TJ kurty - voda</t>
  </si>
  <si>
    <t>TJ kurty - reprezentačné</t>
  </si>
  <si>
    <t>OcÚ poštové známky</t>
  </si>
  <si>
    <t>OcÚ materiál VT</t>
  </si>
  <si>
    <t>Pošta - údržba budovy</t>
  </si>
  <si>
    <t>EO - materiál</t>
  </si>
  <si>
    <t>Zariadenia sociálnych služieb</t>
  </si>
  <si>
    <t>Nákup pozemkov</t>
  </si>
  <si>
    <t>ÚPO - prípravná a projektová dokuemntácia</t>
  </si>
  <si>
    <t>Prípravná a projektová dokumentácia (MK+EÚ projekty)</t>
  </si>
  <si>
    <t>Tvorba SF: 1,50 % z úhrnu hrubých miezd zúčtovaných zamestnancom na výplatu za bežný rok,</t>
  </si>
  <si>
    <t>VÚB bežný účet</t>
  </si>
  <si>
    <t>VÚB dotačný účet</t>
  </si>
  <si>
    <t>Zúčtovanie medzi subjektami verejnej správy</t>
  </si>
  <si>
    <t>Krátkodobé záväzky</t>
  </si>
  <si>
    <t xml:space="preserve">Krátkodobé rezervy </t>
  </si>
  <si>
    <t>VÚB účet sociálny fond</t>
  </si>
  <si>
    <t>Dexia účelový účet</t>
  </si>
  <si>
    <t>Dexia bežný účet</t>
  </si>
  <si>
    <t>Podľa par. 2 zákona 583/2004 Z.z. o rozpočtových pravidlách územnej samosprávy v znení neskorších predpisov je prebytkom rozpočtu obce kladný rozdiel medzi príjmami  rozpočtu obce a výdavkami rozpočtu obce. Súčasťou rozpočtu obce v zmysle § 10 ods. 6 citovaného zákona sú aj finančné operácie  /t.j. prevody peňažných fondov, návratné zdroje financovania a ich splácanie, zostatky prostriedkov z minulých rokov .../ , ktoré ale nie sú súčasťou príjmov a výdavkov rozpočtu obce. 
Z uvedeného dôvodu prebytok rozpočtu predstavuje rozdiel medzi zúčtovaním rozpočtovaných príjmov a zúčtovaním rozpočtovaných výdavkov a po odrátaní nevyčerpaných účelových prostriedkov (príjmi 7 001 325,77 Sk - výdavky 5 347 617,82 Sk - 389 000,-- Sk /nevyčerpaná dotácia na individuálne potreby obce/). Výsledok hospodárstva tvorí čiastku 1 264 708,-- Sk a v zmysle zákona bude z neho prevedené do rezervného fondu obce v roku 2009 vo výške minimálne 10 % z prebytku rozpočtu, t.j. minim. 126 471,-- Sk (4 198,07 €).</t>
  </si>
  <si>
    <t xml:space="preserve">   Nevysporiadaný výsledok z minulých rokov</t>
  </si>
  <si>
    <t>Záverečný účet schválený Obecným zastupiteľstvom Buková na svojom riadnom zasadnutí</t>
  </si>
  <si>
    <t xml:space="preserve">dňa 30.06.2009 uznesením č. 81/2009 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</si>
</sst>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\ _S_k_-;\-* #,##0\ _S_k_-;_-* &quot;-&quot;??\ _S_k_-;_-@_-"/>
    <numFmt numFmtId="165" formatCode="_-* #,##0.0\ _S_k_-;\-* #,##0.0\ _S_k_-;_-* &quot;-&quot;??\ _S_k_-;_-@_-"/>
    <numFmt numFmtId="166" formatCode="#,##0.000"/>
    <numFmt numFmtId="167" formatCode="#,##0.0000"/>
    <numFmt numFmtId="168" formatCode="#,##0.00000"/>
    <numFmt numFmtId="169" formatCode="#,##0.0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_-* #,##0\ _S_k_-;\-* #,##0\ _S_k_-;_-* \-??\ _S_k_-;_-@_-"/>
    <numFmt numFmtId="174" formatCode="_-* #,##0.00\ _S_k_-;\-* #,##0.00\ _S_k_-;_-* \-??\ _S_k_-;_-@_-"/>
    <numFmt numFmtId="175" formatCode="#,##0\ _S_k"/>
    <numFmt numFmtId="176" formatCode="#,##0\ &quot;Sk&quot;"/>
    <numFmt numFmtId="177" formatCode="#,##0.00\ [$€-1]"/>
    <numFmt numFmtId="178" formatCode="#,##0\ [$€-1]"/>
    <numFmt numFmtId="179" formatCode="#,##0.0\ [$€-1]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20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28"/>
      <name val="Arial CE"/>
      <family val="0"/>
    </font>
    <font>
      <sz val="12"/>
      <name val="Arial"/>
      <family val="2"/>
    </font>
    <font>
      <sz val="12"/>
      <name val="Arial CE"/>
      <family val="0"/>
    </font>
    <font>
      <sz val="14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2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15" applyNumberFormat="1" applyAlignment="1">
      <alignment/>
    </xf>
    <xf numFmtId="4" fontId="4" fillId="0" borderId="0" xfId="0" applyNumberFormat="1" applyFont="1" applyAlignment="1">
      <alignment/>
    </xf>
    <xf numFmtId="164" fontId="5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64" fontId="4" fillId="0" borderId="0" xfId="0" applyNumberFormat="1" applyFont="1" applyAlignment="1">
      <alignment/>
    </xf>
    <xf numFmtId="43" fontId="4" fillId="0" borderId="0" xfId="15" applyFont="1" applyAlignment="1">
      <alignment/>
    </xf>
    <xf numFmtId="0" fontId="7" fillId="0" borderId="0" xfId="0" applyFont="1" applyAlignment="1">
      <alignment/>
    </xf>
    <xf numFmtId="43" fontId="4" fillId="0" borderId="0" xfId="15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5" fillId="0" borderId="0" xfId="15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15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4" fontId="15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18" fillId="0" borderId="0" xfId="0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43" fontId="0" fillId="0" borderId="4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6" fontId="15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7" fillId="0" borderId="0" xfId="15" applyNumberFormat="1" applyFont="1" applyAlignment="1">
      <alignment/>
    </xf>
    <xf numFmtId="178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178" fontId="0" fillId="2" borderId="0" xfId="0" applyNumberFormat="1" applyFill="1" applyAlignment="1">
      <alignment/>
    </xf>
    <xf numFmtId="0" fontId="21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21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2" fillId="3" borderId="0" xfId="0" applyFont="1" applyFill="1" applyBorder="1" applyAlignment="1">
      <alignment horizontal="center"/>
    </xf>
    <xf numFmtId="173" fontId="21" fillId="3" borderId="0" xfId="15" applyNumberFormat="1" applyFont="1" applyFill="1" applyBorder="1" applyAlignment="1" applyProtection="1">
      <alignment/>
      <protection/>
    </xf>
    <xf numFmtId="173" fontId="22" fillId="3" borderId="0" xfId="15" applyNumberFormat="1" applyFont="1" applyFill="1" applyBorder="1" applyAlignment="1" applyProtection="1">
      <alignment horizontal="center"/>
      <protection/>
    </xf>
    <xf numFmtId="173" fontId="22" fillId="3" borderId="0" xfId="15" applyNumberFormat="1" applyFont="1" applyFill="1" applyBorder="1" applyAlignment="1" applyProtection="1">
      <alignment/>
      <protection/>
    </xf>
    <xf numFmtId="0" fontId="22" fillId="3" borderId="0" xfId="0" applyFont="1" applyFill="1" applyBorder="1" applyAlignment="1">
      <alignment horizontal="left"/>
    </xf>
    <xf numFmtId="173" fontId="22" fillId="3" borderId="0" xfId="0" applyNumberFormat="1" applyFont="1" applyFill="1" applyBorder="1" applyAlignment="1">
      <alignment/>
    </xf>
    <xf numFmtId="43" fontId="21" fillId="3" borderId="0" xfId="15" applyFont="1" applyFill="1" applyAlignment="1">
      <alignment horizontal="center"/>
    </xf>
    <xf numFmtId="43" fontId="21" fillId="3" borderId="0" xfId="15" applyFont="1" applyFill="1" applyAlignment="1">
      <alignment/>
    </xf>
    <xf numFmtId="41" fontId="21" fillId="3" borderId="0" xfId="15" applyNumberFormat="1" applyFont="1" applyFill="1" applyAlignment="1">
      <alignment horizontal="right"/>
    </xf>
    <xf numFmtId="41" fontId="22" fillId="3" borderId="0" xfId="15" applyNumberFormat="1" applyFont="1" applyFill="1" applyAlignment="1">
      <alignment horizontal="right"/>
    </xf>
    <xf numFmtId="176" fontId="21" fillId="3" borderId="0" xfId="0" applyNumberFormat="1" applyFont="1" applyFill="1" applyAlignment="1">
      <alignment/>
    </xf>
    <xf numFmtId="178" fontId="21" fillId="3" borderId="0" xfId="0" applyNumberFormat="1" applyFont="1" applyFill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1" fontId="5" fillId="0" borderId="2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0" fillId="0" borderId="2" xfId="0" applyNumberFormat="1" applyBorder="1" applyAlignment="1">
      <alignment/>
    </xf>
    <xf numFmtId="41" fontId="5" fillId="0" borderId="2" xfId="15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41" fontId="5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5" fillId="0" borderId="2" xfId="15" applyNumberFormat="1" applyFont="1" applyBorder="1" applyAlignment="1">
      <alignment/>
    </xf>
    <xf numFmtId="41" fontId="0" fillId="0" borderId="2" xfId="15" applyNumberFormat="1" applyBorder="1" applyAlignment="1">
      <alignment/>
    </xf>
    <xf numFmtId="41" fontId="5" fillId="0" borderId="2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0" fontId="5" fillId="0" borderId="2" xfId="0" applyFont="1" applyBorder="1" applyAlignment="1">
      <alignment/>
    </xf>
    <xf numFmtId="4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2" xfId="15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15" fillId="3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 horizontal="right"/>
    </xf>
    <xf numFmtId="43" fontId="0" fillId="0" borderId="0" xfId="15" applyFont="1" applyBorder="1" applyAlignment="1">
      <alignment/>
    </xf>
    <xf numFmtId="43" fontId="15" fillId="0" borderId="0" xfId="15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/>
    </xf>
    <xf numFmtId="4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21" fillId="3" borderId="2" xfId="0" applyFont="1" applyFill="1" applyBorder="1" applyAlignment="1">
      <alignment horizontal="left"/>
    </xf>
    <xf numFmtId="173" fontId="21" fillId="3" borderId="2" xfId="15" applyNumberFormat="1" applyFont="1" applyFill="1" applyBorder="1" applyAlignment="1" applyProtection="1">
      <alignment/>
      <protection/>
    </xf>
    <xf numFmtId="173" fontId="21" fillId="3" borderId="2" xfId="15" applyNumberFormat="1" applyFont="1" applyFill="1" applyBorder="1" applyAlignment="1" applyProtection="1">
      <alignment horizontal="center"/>
      <protection/>
    </xf>
    <xf numFmtId="0" fontId="21" fillId="3" borderId="5" xfId="0" applyFont="1" applyFill="1" applyBorder="1" applyAlignment="1">
      <alignment horizontal="left"/>
    </xf>
    <xf numFmtId="0" fontId="21" fillId="3" borderId="6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173" fontId="22" fillId="4" borderId="2" xfId="0" applyNumberFormat="1" applyFont="1" applyFill="1" applyBorder="1" applyAlignment="1">
      <alignment/>
    </xf>
    <xf numFmtId="173" fontId="22" fillId="4" borderId="2" xfId="15" applyNumberFormat="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173" fontId="22" fillId="5" borderId="2" xfId="0" applyNumberFormat="1" applyFont="1" applyFill="1" applyBorder="1" applyAlignment="1">
      <alignment horizontal="left"/>
    </xf>
    <xf numFmtId="0" fontId="0" fillId="5" borderId="0" xfId="0" applyFill="1" applyAlignment="1">
      <alignment/>
    </xf>
    <xf numFmtId="0" fontId="18" fillId="3" borderId="0" xfId="0" applyFont="1" applyFill="1" applyBorder="1" applyAlignment="1">
      <alignment/>
    </xf>
    <xf numFmtId="0" fontId="5" fillId="0" borderId="2" xfId="0" applyFont="1" applyBorder="1" applyAlignment="1">
      <alignment/>
    </xf>
    <xf numFmtId="8" fontId="4" fillId="0" borderId="2" xfId="0" applyNumberFormat="1" applyFont="1" applyBorder="1" applyAlignment="1">
      <alignment/>
    </xf>
    <xf numFmtId="44" fontId="4" fillId="0" borderId="2" xfId="0" applyNumberFormat="1" applyFont="1" applyBorder="1" applyAlignment="1">
      <alignment/>
    </xf>
    <xf numFmtId="8" fontId="4" fillId="0" borderId="2" xfId="0" applyNumberFormat="1" applyFont="1" applyBorder="1" applyAlignment="1">
      <alignment/>
    </xf>
    <xf numFmtId="44" fontId="4" fillId="0" borderId="2" xfId="15" applyNumberFormat="1" applyFont="1" applyBorder="1" applyAlignment="1">
      <alignment/>
    </xf>
    <xf numFmtId="173" fontId="21" fillId="3" borderId="2" xfId="0" applyNumberFormat="1" applyFont="1" applyFill="1" applyBorder="1" applyAlignment="1">
      <alignment/>
    </xf>
    <xf numFmtId="173" fontId="22" fillId="5" borderId="2" xfId="0" applyNumberFormat="1" applyFont="1" applyFill="1" applyBorder="1" applyAlignment="1">
      <alignment/>
    </xf>
    <xf numFmtId="173" fontId="22" fillId="5" borderId="2" xfId="15" applyNumberFormat="1" applyFont="1" applyFill="1" applyBorder="1" applyAlignment="1" applyProtection="1">
      <alignment/>
      <protection/>
    </xf>
    <xf numFmtId="0" fontId="21" fillId="3" borderId="2" xfId="0" applyFont="1" applyFill="1" applyBorder="1" applyAlignment="1">
      <alignment/>
    </xf>
    <xf numFmtId="0" fontId="21" fillId="3" borderId="5" xfId="0" applyFont="1" applyFill="1" applyBorder="1" applyAlignment="1">
      <alignment/>
    </xf>
    <xf numFmtId="0" fontId="21" fillId="0" borderId="6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173" fontId="21" fillId="3" borderId="5" xfId="15" applyNumberFormat="1" applyFont="1" applyFill="1" applyBorder="1" applyAlignment="1" applyProtection="1">
      <alignment/>
      <protection/>
    </xf>
    <xf numFmtId="0" fontId="21" fillId="3" borderId="7" xfId="0" applyFont="1" applyFill="1" applyBorder="1" applyAlignment="1">
      <alignment/>
    </xf>
    <xf numFmtId="0" fontId="21" fillId="0" borderId="6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173" fontId="21" fillId="3" borderId="7" xfId="15" applyNumberFormat="1" applyFont="1" applyFill="1" applyBorder="1" applyAlignment="1" applyProtection="1">
      <alignment/>
      <protection/>
    </xf>
    <xf numFmtId="173" fontId="21" fillId="3" borderId="5" xfId="15" applyNumberFormat="1" applyFont="1" applyFill="1" applyBorder="1" applyAlignment="1" applyProtection="1">
      <alignment horizontal="center"/>
      <protection/>
    </xf>
    <xf numFmtId="0" fontId="22" fillId="3" borderId="1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1" fillId="3" borderId="8" xfId="0" applyFont="1" applyFill="1" applyBorder="1" applyAlignment="1">
      <alignment/>
    </xf>
    <xf numFmtId="0" fontId="21" fillId="3" borderId="6" xfId="0" applyFont="1" applyFill="1" applyBorder="1" applyAlignment="1">
      <alignment/>
    </xf>
    <xf numFmtId="0" fontId="21" fillId="3" borderId="1" xfId="0" applyFont="1" applyFill="1" applyBorder="1" applyAlignment="1">
      <alignment/>
    </xf>
    <xf numFmtId="173" fontId="22" fillId="4" borderId="2" xfId="15" applyNumberFormat="1" applyFont="1" applyFill="1" applyBorder="1" applyAlignment="1" applyProtection="1">
      <alignment horizontal="center"/>
      <protection/>
    </xf>
    <xf numFmtId="173" fontId="21" fillId="4" borderId="2" xfId="15" applyNumberFormat="1" applyFont="1" applyFill="1" applyBorder="1" applyAlignment="1" applyProtection="1">
      <alignment/>
      <protection/>
    </xf>
    <xf numFmtId="0" fontId="21" fillId="3" borderId="9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5" fillId="0" borderId="2" xfId="0" applyFont="1" applyFill="1" applyBorder="1" applyAlignment="1">
      <alignment horizontal="left"/>
    </xf>
    <xf numFmtId="41" fontId="5" fillId="0" borderId="2" xfId="0" applyNumberFormat="1" applyFont="1" applyFill="1" applyBorder="1" applyAlignment="1">
      <alignment/>
    </xf>
    <xf numFmtId="41" fontId="0" fillId="0" borderId="2" xfId="0" applyNumberFormat="1" applyFill="1" applyBorder="1" applyAlignment="1">
      <alignment/>
    </xf>
    <xf numFmtId="41" fontId="10" fillId="0" borderId="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8" fillId="0" borderId="5" xfId="0" applyFont="1" applyBorder="1" applyAlignment="1">
      <alignment/>
    </xf>
    <xf numFmtId="0" fontId="15" fillId="0" borderId="2" xfId="0" applyFont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0" fontId="19" fillId="0" borderId="5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173" fontId="19" fillId="0" borderId="5" xfId="15" applyNumberFormat="1" applyFont="1" applyFill="1" applyBorder="1" applyAlignment="1" applyProtection="1">
      <alignment horizontal="left"/>
      <protection/>
    </xf>
    <xf numFmtId="0" fontId="19" fillId="0" borderId="5" xfId="0" applyFont="1" applyFill="1" applyBorder="1" applyAlignment="1">
      <alignment/>
    </xf>
    <xf numFmtId="173" fontId="19" fillId="0" borderId="10" xfId="15" applyNumberFormat="1" applyFont="1" applyFill="1" applyBorder="1" applyAlignment="1" applyProtection="1">
      <alignment horizontal="left"/>
      <protection/>
    </xf>
    <xf numFmtId="173" fontId="19" fillId="0" borderId="1" xfId="15" applyNumberFormat="1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>
      <alignment/>
    </xf>
    <xf numFmtId="43" fontId="19" fillId="0" borderId="10" xfId="15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173" fontId="19" fillId="0" borderId="13" xfId="15" applyNumberFormat="1" applyFont="1" applyFill="1" applyBorder="1" applyAlignment="1" applyProtection="1">
      <alignment horizontal="left"/>
      <protection/>
    </xf>
    <xf numFmtId="173" fontId="19" fillId="0" borderId="12" xfId="15" applyNumberFormat="1" applyFont="1" applyFill="1" applyBorder="1" applyAlignment="1" applyProtection="1">
      <alignment horizontal="left"/>
      <protection/>
    </xf>
    <xf numFmtId="0" fontId="19" fillId="0" borderId="12" xfId="0" applyFont="1" applyFill="1" applyBorder="1" applyAlignment="1">
      <alignment/>
    </xf>
    <xf numFmtId="43" fontId="19" fillId="0" borderId="13" xfId="15" applyFont="1" applyFill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8" fillId="0" borderId="3" xfId="0" applyFont="1" applyBorder="1" applyAlignment="1">
      <alignment/>
    </xf>
    <xf numFmtId="4" fontId="15" fillId="0" borderId="17" xfId="0" applyNumberFormat="1" applyFont="1" applyBorder="1" applyAlignment="1">
      <alignment horizontal="right"/>
    </xf>
    <xf numFmtId="4" fontId="15" fillId="0" borderId="16" xfId="0" applyNumberFormat="1" applyFont="1" applyFill="1" applyBorder="1" applyAlignment="1">
      <alignment horizontal="right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4" fontId="18" fillId="0" borderId="20" xfId="0" applyNumberFormat="1" applyFont="1" applyBorder="1" applyAlignment="1">
      <alignment horizontal="right"/>
    </xf>
    <xf numFmtId="4" fontId="18" fillId="0" borderId="21" xfId="0" applyNumberFormat="1" applyFont="1" applyFill="1" applyBorder="1" applyAlignment="1">
      <alignment horizontal="right"/>
    </xf>
    <xf numFmtId="176" fontId="4" fillId="0" borderId="2" xfId="0" applyNumberFormat="1" applyFont="1" applyBorder="1" applyAlignment="1">
      <alignment/>
    </xf>
    <xf numFmtId="178" fontId="0" fillId="0" borderId="2" xfId="0" applyNumberForma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0" fontId="13" fillId="0" borderId="0" xfId="0" applyFont="1" applyAlignment="1">
      <alignment/>
    </xf>
    <xf numFmtId="0" fontId="13" fillId="4" borderId="2" xfId="0" applyFont="1" applyFill="1" applyBorder="1" applyAlignment="1">
      <alignment/>
    </xf>
    <xf numFmtId="176" fontId="13" fillId="4" borderId="2" xfId="0" applyNumberFormat="1" applyFont="1" applyFill="1" applyBorder="1" applyAlignment="1">
      <alignment/>
    </xf>
    <xf numFmtId="178" fontId="17" fillId="4" borderId="2" xfId="0" applyNumberFormat="1" applyFont="1" applyFill="1" applyBorder="1" applyAlignment="1">
      <alignment horizontal="right"/>
    </xf>
    <xf numFmtId="0" fontId="22" fillId="6" borderId="2" xfId="0" applyFont="1" applyFill="1" applyBorder="1" applyAlignment="1">
      <alignment horizontal="center"/>
    </xf>
    <xf numFmtId="0" fontId="22" fillId="6" borderId="2" xfId="0" applyFont="1" applyFill="1" applyBorder="1" applyAlignment="1">
      <alignment/>
    </xf>
    <xf numFmtId="0" fontId="21" fillId="6" borderId="2" xfId="0" applyFont="1" applyFill="1" applyBorder="1" applyAlignment="1">
      <alignment/>
    </xf>
    <xf numFmtId="43" fontId="19" fillId="0" borderId="6" xfId="15" applyFont="1" applyFill="1" applyBorder="1" applyAlignment="1">
      <alignment horizontal="center"/>
    </xf>
    <xf numFmtId="43" fontId="19" fillId="0" borderId="22" xfId="15" applyFont="1" applyFill="1" applyBorder="1" applyAlignment="1">
      <alignment horizontal="center"/>
    </xf>
    <xf numFmtId="0" fontId="21" fillId="6" borderId="2" xfId="0" applyFont="1" applyFill="1" applyBorder="1" applyAlignment="1">
      <alignment/>
    </xf>
    <xf numFmtId="176" fontId="22" fillId="6" borderId="2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left"/>
    </xf>
    <xf numFmtId="43" fontId="19" fillId="2" borderId="9" xfId="15" applyFont="1" applyFill="1" applyBorder="1" applyAlignment="1">
      <alignment horizontal="left"/>
    </xf>
    <xf numFmtId="43" fontId="19" fillId="2" borderId="23" xfId="15" applyFont="1" applyFill="1" applyBorder="1" applyAlignment="1">
      <alignment horizontal="left"/>
    </xf>
    <xf numFmtId="0" fontId="20" fillId="7" borderId="24" xfId="0" applyFont="1" applyFill="1" applyBorder="1" applyAlignment="1">
      <alignment horizontal="left"/>
    </xf>
    <xf numFmtId="178" fontId="4" fillId="0" borderId="0" xfId="0" applyNumberFormat="1" applyFont="1" applyBorder="1" applyAlignment="1">
      <alignment horizontal="right"/>
    </xf>
    <xf numFmtId="43" fontId="19" fillId="0" borderId="6" xfId="15" applyFont="1" applyFill="1" applyBorder="1" applyAlignment="1">
      <alignment horizontal="center"/>
    </xf>
    <xf numFmtId="43" fontId="19" fillId="0" borderId="22" xfId="15" applyFont="1" applyFill="1" applyBorder="1" applyAlignment="1">
      <alignment horizontal="center"/>
    </xf>
    <xf numFmtId="0" fontId="19" fillId="2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3" fontId="0" fillId="0" borderId="0" xfId="15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left"/>
    </xf>
    <xf numFmtId="0" fontId="21" fillId="3" borderId="25" xfId="0" applyFont="1" applyFill="1" applyBorder="1" applyAlignment="1">
      <alignment horizontal="left"/>
    </xf>
    <xf numFmtId="0" fontId="21" fillId="3" borderId="7" xfId="0" applyFont="1" applyFill="1" applyBorder="1" applyAlignment="1">
      <alignment horizontal="left"/>
    </xf>
    <xf numFmtId="0" fontId="22" fillId="4" borderId="25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1" fillId="3" borderId="0" xfId="0" applyFont="1" applyFill="1" applyAlignment="1">
      <alignment horizontal="left" vertical="top" wrapText="1"/>
    </xf>
    <xf numFmtId="0" fontId="22" fillId="5" borderId="2" xfId="0" applyFont="1" applyFill="1" applyBorder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178" fontId="4" fillId="0" borderId="2" xfId="0" applyNumberFormat="1" applyFont="1" applyBorder="1" applyAlignment="1">
      <alignment horizontal="right"/>
    </xf>
    <xf numFmtId="0" fontId="20" fillId="7" borderId="27" xfId="0" applyFont="1" applyFill="1" applyBorder="1" applyAlignment="1">
      <alignment horizontal="left"/>
    </xf>
    <xf numFmtId="43" fontId="20" fillId="7" borderId="28" xfId="15" applyFont="1" applyFill="1" applyBorder="1" applyAlignment="1">
      <alignment horizontal="left"/>
    </xf>
    <xf numFmtId="43" fontId="20" fillId="7" borderId="29" xfId="15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43" fontId="19" fillId="2" borderId="18" xfId="15" applyFont="1" applyFill="1" applyBorder="1" applyAlignment="1">
      <alignment horizontal="left"/>
    </xf>
    <xf numFmtId="43" fontId="19" fillId="2" borderId="19" xfId="15" applyFont="1" applyFill="1" applyBorder="1" applyAlignment="1">
      <alignment horizontal="left"/>
    </xf>
    <xf numFmtId="43" fontId="19" fillId="2" borderId="30" xfId="15" applyFont="1" applyFill="1" applyBorder="1" applyAlignment="1">
      <alignment horizontal="center"/>
    </xf>
    <xf numFmtId="43" fontId="19" fillId="2" borderId="31" xfId="15" applyFont="1" applyFill="1" applyBorder="1" applyAlignment="1">
      <alignment horizontal="center"/>
    </xf>
    <xf numFmtId="43" fontId="19" fillId="0" borderId="32" xfId="15" applyFont="1" applyFill="1" applyBorder="1" applyAlignment="1">
      <alignment horizontal="center"/>
    </xf>
    <xf numFmtId="0" fontId="19" fillId="2" borderId="12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43" fontId="19" fillId="2" borderId="6" xfId="15" applyFont="1" applyFill="1" applyBorder="1" applyAlignment="1">
      <alignment horizontal="left"/>
    </xf>
    <xf numFmtId="43" fontId="19" fillId="2" borderId="22" xfId="15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43" fontId="19" fillId="0" borderId="6" xfId="15" applyFont="1" applyFill="1" applyBorder="1" applyAlignment="1">
      <alignment horizontal="left"/>
    </xf>
    <xf numFmtId="43" fontId="19" fillId="0" borderId="22" xfId="15" applyFont="1" applyFill="1" applyBorder="1" applyAlignment="1">
      <alignment horizontal="left"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12" xfId="0" applyFont="1" applyBorder="1" applyAlignment="1">
      <alignment/>
    </xf>
    <xf numFmtId="0" fontId="18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workbookViewId="0" topLeftCell="A1">
      <selection activeCell="A42" sqref="A42"/>
    </sheetView>
  </sheetViews>
  <sheetFormatPr defaultColWidth="9.00390625" defaultRowHeight="12.75" zeroHeight="1"/>
  <cols>
    <col min="3" max="3" width="10.125" style="0" bestFit="1" customWidth="1"/>
    <col min="4" max="4" width="19.75390625" style="0" customWidth="1"/>
    <col min="5" max="5" width="4.125" style="0" customWidth="1"/>
    <col min="7" max="7" width="22.375" style="0" customWidth="1"/>
    <col min="8" max="16384" width="0" style="0" hidden="1" customWidth="1"/>
  </cols>
  <sheetData>
    <row r="1" spans="1:7" ht="26.25">
      <c r="A1" s="224" t="s">
        <v>120</v>
      </c>
      <c r="B1" s="224"/>
      <c r="C1" s="224"/>
      <c r="D1" s="224"/>
      <c r="E1" s="224"/>
      <c r="F1" s="224"/>
      <c r="G1" s="224"/>
    </row>
    <row r="2" ht="12.75"/>
    <row r="3" spans="1:7" ht="14.25">
      <c r="A3" s="1"/>
      <c r="B3" s="1"/>
      <c r="C3" s="1"/>
      <c r="D3" s="1"/>
      <c r="E3" s="1"/>
      <c r="F3" s="1"/>
      <c r="G3" s="2"/>
    </row>
    <row r="4" spans="1:7" ht="14.25">
      <c r="A4" s="1"/>
      <c r="B4" s="1"/>
      <c r="C4" s="1"/>
      <c r="D4" s="3"/>
      <c r="E4" s="1"/>
      <c r="F4" s="1"/>
      <c r="G4" s="2"/>
    </row>
    <row r="5" spans="1:7" ht="14.25">
      <c r="A5" s="1"/>
      <c r="B5" s="1"/>
      <c r="C5" s="1"/>
      <c r="D5" s="3"/>
      <c r="E5" s="1"/>
      <c r="F5" s="1"/>
      <c r="G5" s="2"/>
    </row>
    <row r="6" spans="1:7" ht="14.25">
      <c r="A6" s="1"/>
      <c r="B6" s="1"/>
      <c r="C6" s="1"/>
      <c r="D6" s="3"/>
      <c r="E6" s="1"/>
      <c r="F6" s="1"/>
      <c r="G6" s="2"/>
    </row>
    <row r="7" spans="1:7" ht="14.25">
      <c r="A7" s="1"/>
      <c r="B7" s="1"/>
      <c r="C7" s="1"/>
      <c r="D7" s="1"/>
      <c r="E7" s="1"/>
      <c r="F7" s="1"/>
      <c r="G7" s="2"/>
    </row>
    <row r="8" spans="1:7" ht="14.25">
      <c r="A8" s="1"/>
      <c r="B8" s="1"/>
      <c r="C8" s="1"/>
      <c r="D8" s="1"/>
      <c r="E8" s="1"/>
      <c r="F8" s="1"/>
      <c r="G8" s="4"/>
    </row>
    <row r="9" spans="1:7" ht="14.25">
      <c r="A9" s="1"/>
      <c r="B9" s="1"/>
      <c r="C9" s="1"/>
      <c r="D9" s="1"/>
      <c r="E9" s="1"/>
      <c r="F9" s="1"/>
      <c r="G9" s="2"/>
    </row>
    <row r="10" spans="1:7" ht="14.25">
      <c r="A10" s="1"/>
      <c r="B10" s="1"/>
      <c r="C10" s="1"/>
      <c r="D10" s="1"/>
      <c r="E10" s="1"/>
      <c r="F10" s="1"/>
      <c r="G10" s="4"/>
    </row>
    <row r="11" spans="1:7" ht="14.25">
      <c r="A11" s="1"/>
      <c r="B11" s="1"/>
      <c r="C11" s="1"/>
      <c r="D11" s="3"/>
      <c r="E11" s="1"/>
      <c r="F11" s="1"/>
      <c r="G11" s="5"/>
    </row>
    <row r="12" spans="1:7" ht="14.25">
      <c r="A12" s="1"/>
      <c r="B12" s="1"/>
      <c r="C12" s="1"/>
      <c r="D12" s="3"/>
      <c r="E12" s="1"/>
      <c r="F12" s="1"/>
      <c r="G12" s="5"/>
    </row>
    <row r="13" spans="1:7" ht="14.25">
      <c r="A13" s="1"/>
      <c r="B13" s="1"/>
      <c r="C13" s="1"/>
      <c r="D13" s="3"/>
      <c r="E13" s="1"/>
      <c r="F13" s="1"/>
      <c r="G13" s="5"/>
    </row>
    <row r="14" spans="1:7" ht="14.25">
      <c r="A14" s="1"/>
      <c r="B14" s="1"/>
      <c r="C14" s="1"/>
      <c r="D14" s="5"/>
      <c r="E14" s="1"/>
      <c r="F14" s="1"/>
      <c r="G14" s="5"/>
    </row>
    <row r="15" spans="1:7" ht="35.25">
      <c r="A15" s="226" t="s">
        <v>59</v>
      </c>
      <c r="B15" s="226"/>
      <c r="C15" s="226"/>
      <c r="D15" s="226"/>
      <c r="E15" s="226"/>
      <c r="F15" s="226"/>
      <c r="G15" s="226"/>
    </row>
    <row r="16" spans="1:7" ht="34.5">
      <c r="A16" s="227" t="s">
        <v>61</v>
      </c>
      <c r="B16" s="227"/>
      <c r="C16" s="227"/>
      <c r="D16" s="227"/>
      <c r="E16" s="227"/>
      <c r="F16" s="227"/>
      <c r="G16" s="227"/>
    </row>
    <row r="17" spans="1:7" ht="14.25">
      <c r="A17" s="1"/>
      <c r="B17" s="1"/>
      <c r="C17" s="1"/>
      <c r="D17" s="1"/>
      <c r="E17" s="1"/>
      <c r="F17" s="1"/>
      <c r="G17" s="6"/>
    </row>
    <row r="18" spans="1:7" ht="14.25">
      <c r="A18" s="1"/>
      <c r="B18" s="1"/>
      <c r="C18" s="1"/>
      <c r="D18" s="1"/>
      <c r="E18" s="1"/>
      <c r="F18" s="1"/>
      <c r="G18" s="6"/>
    </row>
    <row r="19" spans="1:7" ht="14.25">
      <c r="A19" s="1"/>
      <c r="B19" s="1"/>
      <c r="C19" s="1"/>
      <c r="D19" s="1"/>
      <c r="E19" s="1"/>
      <c r="F19" s="1"/>
      <c r="G19" s="7"/>
    </row>
    <row r="20" spans="1:7" ht="14.25">
      <c r="A20" s="1"/>
      <c r="B20" s="1"/>
      <c r="C20" s="1"/>
      <c r="D20" s="1"/>
      <c r="E20" s="1"/>
      <c r="F20" s="1"/>
      <c r="G20" s="6"/>
    </row>
    <row r="21" spans="1:7" ht="14.25">
      <c r="A21" s="1"/>
      <c r="B21" s="1"/>
      <c r="C21" s="1"/>
      <c r="D21" s="1"/>
      <c r="E21" s="1"/>
      <c r="F21" s="1"/>
      <c r="G21" s="6"/>
    </row>
    <row r="22" spans="1:7" ht="59.25" customHeight="1">
      <c r="A22" s="1"/>
      <c r="B22" s="1"/>
      <c r="C22" s="1"/>
      <c r="D22" s="1"/>
      <c r="E22" s="1"/>
      <c r="F22" s="1"/>
      <c r="G22" s="6"/>
    </row>
    <row r="23" spans="1:7" ht="14.25">
      <c r="A23" s="1"/>
      <c r="B23" s="1"/>
      <c r="C23" s="1"/>
      <c r="D23" s="1"/>
      <c r="E23" s="1"/>
      <c r="F23" s="1"/>
      <c r="G23" s="8"/>
    </row>
    <row r="24" spans="1:7" ht="14.25">
      <c r="A24" s="1"/>
      <c r="B24" s="1"/>
      <c r="C24" s="1"/>
      <c r="D24" s="1"/>
      <c r="E24" s="1"/>
      <c r="F24" s="1"/>
      <c r="G24" s="8"/>
    </row>
    <row r="25" spans="1:7" ht="14.25">
      <c r="A25" s="1"/>
      <c r="B25" s="1"/>
      <c r="C25" s="1"/>
      <c r="D25" s="1"/>
      <c r="E25" s="1"/>
      <c r="F25" s="1"/>
      <c r="G25" s="8"/>
    </row>
    <row r="26" spans="1:7" ht="14.25">
      <c r="A26" s="1"/>
      <c r="B26" s="1"/>
      <c r="C26" s="1"/>
      <c r="D26" s="1"/>
      <c r="E26" s="1"/>
      <c r="F26" s="1"/>
      <c r="G26" s="8"/>
    </row>
    <row r="27" spans="1:7" ht="15">
      <c r="A27" s="9" t="s">
        <v>0</v>
      </c>
      <c r="B27" s="9"/>
      <c r="C27" s="1"/>
      <c r="D27" s="1"/>
      <c r="E27" s="1"/>
      <c r="F27" s="1"/>
      <c r="G27" s="8"/>
    </row>
    <row r="28" spans="1:7" ht="15">
      <c r="A28" s="9" t="s">
        <v>1</v>
      </c>
      <c r="B28" s="9"/>
      <c r="C28" s="1"/>
      <c r="D28" s="1"/>
      <c r="E28" s="1"/>
      <c r="F28" s="1"/>
      <c r="G28" s="10"/>
    </row>
    <row r="29" spans="1:7" ht="15">
      <c r="A29" s="9" t="s">
        <v>2</v>
      </c>
      <c r="B29" s="9"/>
      <c r="C29" s="1"/>
      <c r="D29" s="1"/>
      <c r="E29" s="1"/>
      <c r="F29" s="1"/>
      <c r="G29" s="8"/>
    </row>
    <row r="30" spans="1:7" ht="15">
      <c r="A30" s="9" t="s">
        <v>3</v>
      </c>
      <c r="B30" s="9"/>
      <c r="C30" s="1"/>
      <c r="D30" s="1"/>
      <c r="E30" s="1"/>
      <c r="F30" s="1"/>
      <c r="G30" s="8"/>
    </row>
    <row r="31" spans="1:7" ht="15">
      <c r="A31" s="9" t="s">
        <v>4</v>
      </c>
      <c r="B31" s="9"/>
      <c r="C31" s="1"/>
      <c r="D31" s="1"/>
      <c r="E31" s="1"/>
      <c r="F31" s="1"/>
      <c r="G31" s="8"/>
    </row>
    <row r="32" spans="1:7" ht="15">
      <c r="A32" s="9" t="s">
        <v>5</v>
      </c>
      <c r="B32" s="9"/>
      <c r="C32" s="1"/>
      <c r="D32" s="1"/>
      <c r="E32" s="1"/>
      <c r="F32" s="1"/>
      <c r="G32" s="8"/>
    </row>
    <row r="33" spans="1:7" ht="15">
      <c r="A33" s="11" t="s">
        <v>6</v>
      </c>
      <c r="B33" s="9"/>
      <c r="C33" s="1"/>
      <c r="D33" s="1"/>
      <c r="E33" s="1"/>
      <c r="F33" s="1"/>
      <c r="G33" s="8"/>
    </row>
    <row r="34" spans="1:7" ht="15">
      <c r="A34" s="11"/>
      <c r="B34" s="11"/>
      <c r="C34" s="12"/>
      <c r="D34" s="12"/>
      <c r="E34" s="12"/>
      <c r="F34" s="12"/>
      <c r="G34" s="12"/>
    </row>
    <row r="35" spans="1:2" ht="15">
      <c r="A35" s="13"/>
      <c r="B35" s="14"/>
    </row>
    <row r="36" spans="1:7" ht="15">
      <c r="A36" s="13"/>
      <c r="B36" s="14"/>
      <c r="G36" s="8"/>
    </row>
    <row r="37" spans="1:4" ht="15">
      <c r="A37" s="14" t="s">
        <v>7</v>
      </c>
      <c r="C37" s="225">
        <v>39976</v>
      </c>
      <c r="D37" s="225"/>
    </row>
    <row r="38" spans="1:7" ht="15">
      <c r="A38" s="15" t="s">
        <v>60</v>
      </c>
      <c r="B38" s="15"/>
      <c r="C38" s="225">
        <v>39994</v>
      </c>
      <c r="D38" s="225"/>
      <c r="E38" s="16"/>
      <c r="F38" s="16"/>
      <c r="G38" s="17"/>
    </row>
    <row r="39" ht="15">
      <c r="A39" s="14"/>
    </row>
    <row r="40" ht="12.75">
      <c r="A40" t="s">
        <v>321</v>
      </c>
    </row>
    <row r="41" ht="15">
      <c r="A41" s="14" t="s">
        <v>322</v>
      </c>
    </row>
    <row r="42" ht="12.75">
      <c r="G42" s="18"/>
    </row>
    <row r="43" ht="12.75"/>
    <row r="44" ht="12.75"/>
  </sheetData>
  <mergeCells count="5">
    <mergeCell ref="A1:G1"/>
    <mergeCell ref="C38:D38"/>
    <mergeCell ref="C37:D37"/>
    <mergeCell ref="A15:G15"/>
    <mergeCell ref="A16:G1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 topLeftCell="A1">
      <selection activeCell="D18" sqref="D18"/>
    </sheetView>
  </sheetViews>
  <sheetFormatPr defaultColWidth="9.00390625" defaultRowHeight="12.75" zeroHeight="1"/>
  <cols>
    <col min="1" max="1" width="29.75390625" style="0" customWidth="1"/>
    <col min="2" max="2" width="22.125" style="0" bestFit="1" customWidth="1"/>
    <col min="3" max="4" width="15.875" style="0" bestFit="1" customWidth="1"/>
    <col min="5" max="5" width="16.00390625" style="0" bestFit="1" customWidth="1"/>
    <col min="6" max="16384" width="0" style="0" hidden="1" customWidth="1"/>
  </cols>
  <sheetData>
    <row r="1" ht="18">
      <c r="A1" s="19" t="s">
        <v>8</v>
      </c>
    </row>
    <row r="2" ht="18">
      <c r="A2" s="19"/>
    </row>
    <row r="3" spans="1:5" ht="12.75">
      <c r="A3" s="123" t="s">
        <v>9</v>
      </c>
      <c r="B3" s="123" t="s">
        <v>125</v>
      </c>
      <c r="C3" s="230" t="s">
        <v>62</v>
      </c>
      <c r="D3" s="230"/>
      <c r="E3" s="123" t="s">
        <v>10</v>
      </c>
    </row>
    <row r="4" spans="1:5" ht="15">
      <c r="A4" s="166" t="s">
        <v>11</v>
      </c>
      <c r="B4" s="93">
        <v>7792900</v>
      </c>
      <c r="C4" s="94">
        <v>6694000</v>
      </c>
      <c r="D4" s="94"/>
      <c r="E4" s="93">
        <v>7001326</v>
      </c>
    </row>
    <row r="5" spans="1:5" ht="14.25">
      <c r="A5" s="92" t="s">
        <v>12</v>
      </c>
      <c r="B5" s="93"/>
      <c r="C5" s="93"/>
      <c r="D5" s="95"/>
      <c r="E5" s="96">
        <v>25780</v>
      </c>
    </row>
    <row r="6" spans="1:5" s="132" customFormat="1" ht="15">
      <c r="A6" s="168" t="s">
        <v>13</v>
      </c>
      <c r="B6" s="169"/>
      <c r="C6" s="169"/>
      <c r="D6" s="170"/>
      <c r="E6" s="171">
        <f>SUM(E4+E5)</f>
        <v>7027106</v>
      </c>
    </row>
    <row r="7" spans="1:5" ht="14.25">
      <c r="A7" s="91"/>
      <c r="B7" s="93"/>
      <c r="C7" s="93"/>
      <c r="D7" s="95"/>
      <c r="E7" s="93"/>
    </row>
    <row r="8" spans="1:5" ht="15">
      <c r="A8" s="166" t="s">
        <v>14</v>
      </c>
      <c r="B8" s="93">
        <v>5326000</v>
      </c>
      <c r="C8" s="93">
        <v>5633000</v>
      </c>
      <c r="D8" s="95"/>
      <c r="E8" s="93">
        <v>5347618</v>
      </c>
    </row>
    <row r="9" spans="1:5" ht="14.25">
      <c r="A9" s="92" t="s">
        <v>15</v>
      </c>
      <c r="B9" s="93"/>
      <c r="C9" s="93"/>
      <c r="D9" s="95"/>
      <c r="E9" s="96">
        <v>1264658</v>
      </c>
    </row>
    <row r="10" spans="1:5" ht="15">
      <c r="A10" s="168" t="s">
        <v>13</v>
      </c>
      <c r="B10" s="169"/>
      <c r="C10" s="169"/>
      <c r="D10" s="170"/>
      <c r="E10" s="171">
        <f>SUM(E8:E9)</f>
        <v>6612276</v>
      </c>
    </row>
    <row r="11" spans="1:5" ht="12.75">
      <c r="A11" s="39"/>
      <c r="B11" s="95"/>
      <c r="C11" s="95"/>
      <c r="D11" s="95"/>
      <c r="E11" s="95"/>
    </row>
    <row r="12" spans="1:5" ht="18">
      <c r="A12" s="97"/>
      <c r="B12" s="95"/>
      <c r="C12" s="95"/>
      <c r="D12" s="95"/>
      <c r="E12" s="95"/>
    </row>
    <row r="13" spans="1:5" ht="18">
      <c r="A13" s="97"/>
      <c r="B13" s="95"/>
      <c r="C13" s="95"/>
      <c r="D13" s="98"/>
      <c r="E13" s="95"/>
    </row>
    <row r="14" spans="1:5" ht="14.25">
      <c r="A14" s="99" t="s">
        <v>16</v>
      </c>
      <c r="B14" s="100"/>
      <c r="C14" s="100"/>
      <c r="D14" s="101">
        <f>E4</f>
        <v>7001326</v>
      </c>
      <c r="E14" s="95"/>
    </row>
    <row r="15" spans="1:5" ht="14.25">
      <c r="A15" s="99" t="s">
        <v>17</v>
      </c>
      <c r="B15" s="100"/>
      <c r="C15" s="100">
        <v>6384994</v>
      </c>
      <c r="D15" s="102"/>
      <c r="E15" s="95"/>
    </row>
    <row r="16" spans="1:5" ht="14.25">
      <c r="A16" s="99" t="s">
        <v>18</v>
      </c>
      <c r="B16" s="100"/>
      <c r="C16" s="100">
        <v>616332</v>
      </c>
      <c r="D16" s="102"/>
      <c r="E16" s="95"/>
    </row>
    <row r="17" spans="1:5" ht="14.25">
      <c r="A17" s="99" t="s">
        <v>19</v>
      </c>
      <c r="B17" s="100"/>
      <c r="C17" s="100">
        <v>0</v>
      </c>
      <c r="D17" s="102"/>
      <c r="E17" s="95"/>
    </row>
    <row r="18" spans="1:5" ht="14.25">
      <c r="A18" s="99"/>
      <c r="B18" s="100"/>
      <c r="C18" s="100"/>
      <c r="D18" s="102"/>
      <c r="E18" s="95"/>
    </row>
    <row r="19" spans="1:5" ht="14.25">
      <c r="A19" s="99"/>
      <c r="B19" s="100"/>
      <c r="C19" s="100"/>
      <c r="D19" s="102"/>
      <c r="E19" s="95"/>
    </row>
    <row r="20" spans="1:5" ht="14.25">
      <c r="A20" s="167" t="s">
        <v>14</v>
      </c>
      <c r="B20" s="100"/>
      <c r="C20" s="100"/>
      <c r="D20" s="101">
        <f>SUM(E8)</f>
        <v>5347618</v>
      </c>
      <c r="E20" s="95"/>
    </row>
    <row r="21" spans="1:5" ht="14.25">
      <c r="A21" s="99" t="s">
        <v>17</v>
      </c>
      <c r="B21" s="100"/>
      <c r="C21" s="100">
        <v>5114738</v>
      </c>
      <c r="D21" s="103"/>
      <c r="E21" s="95"/>
    </row>
    <row r="22" spans="1:5" ht="14.25">
      <c r="A22" s="99" t="s">
        <v>18</v>
      </c>
      <c r="B22" s="100"/>
      <c r="C22" s="100">
        <v>232880</v>
      </c>
      <c r="D22" s="103"/>
      <c r="E22" s="95"/>
    </row>
    <row r="23" spans="1:5" ht="14.25">
      <c r="A23" s="99" t="s">
        <v>19</v>
      </c>
      <c r="B23" s="100"/>
      <c r="C23" s="100">
        <v>0</v>
      </c>
      <c r="D23" s="103"/>
      <c r="E23" s="95"/>
    </row>
    <row r="24" spans="1:5" ht="14.25">
      <c r="A24" s="99"/>
      <c r="B24" s="100"/>
      <c r="C24" s="103"/>
      <c r="D24" s="103"/>
      <c r="E24" s="95"/>
    </row>
    <row r="25" spans="1:5" ht="14.25">
      <c r="A25" s="99"/>
      <c r="B25" s="99"/>
      <c r="C25" s="39"/>
      <c r="D25" s="104"/>
      <c r="E25" s="39"/>
    </row>
    <row r="26" spans="1:5" ht="14.25">
      <c r="A26" s="99" t="s">
        <v>63</v>
      </c>
      <c r="B26" s="105"/>
      <c r="C26" s="105"/>
      <c r="D26" s="106">
        <v>5114738</v>
      </c>
      <c r="E26" s="39"/>
    </row>
    <row r="27" spans="1:5" ht="14.25">
      <c r="A27" s="107" t="s">
        <v>21</v>
      </c>
      <c r="B27" s="107"/>
      <c r="C27" s="107"/>
      <c r="D27" s="108">
        <v>232880</v>
      </c>
      <c r="E27" s="39"/>
    </row>
    <row r="28" spans="1:5" ht="14.25">
      <c r="A28" s="107" t="s">
        <v>56</v>
      </c>
      <c r="B28" s="107"/>
      <c r="C28" s="107"/>
      <c r="D28" s="108">
        <f>C23</f>
        <v>0</v>
      </c>
      <c r="E28" s="39"/>
    </row>
    <row r="29" spans="1:5" ht="14.25">
      <c r="A29" s="99" t="s">
        <v>22</v>
      </c>
      <c r="B29" s="99"/>
      <c r="C29" s="99"/>
      <c r="D29" s="109">
        <v>1264658</v>
      </c>
      <c r="E29" s="39"/>
    </row>
    <row r="30" spans="1:4" ht="14.25">
      <c r="A30" s="1" t="s">
        <v>126</v>
      </c>
      <c r="B30" s="1"/>
      <c r="C30" s="1"/>
      <c r="D30" s="6"/>
    </row>
    <row r="31" spans="1:4" ht="14.25">
      <c r="A31" s="1" t="s">
        <v>23</v>
      </c>
      <c r="B31" s="1"/>
      <c r="C31" s="1"/>
      <c r="D31" s="6"/>
    </row>
    <row r="32" spans="1:5" ht="14.25">
      <c r="A32" s="12"/>
      <c r="B32" s="12"/>
      <c r="C32" s="12"/>
      <c r="D32" s="52"/>
      <c r="E32" s="22"/>
    </row>
    <row r="33" spans="1:6" ht="12.75">
      <c r="A33" s="229"/>
      <c r="B33" s="229"/>
      <c r="C33" s="229"/>
      <c r="D33" s="229"/>
      <c r="E33" s="58"/>
      <c r="F33" s="59"/>
    </row>
    <row r="34" spans="1:5" ht="12.75">
      <c r="A34" s="110"/>
      <c r="B34" s="121"/>
      <c r="C34" s="121"/>
      <c r="D34" s="122"/>
      <c r="E34" s="122"/>
    </row>
    <row r="35" spans="1:5" ht="12.75">
      <c r="A35" s="111"/>
      <c r="B35" s="112"/>
      <c r="C35" s="113"/>
      <c r="D35" s="113"/>
      <c r="E35" s="113"/>
    </row>
    <row r="36" spans="1:5" ht="12.75">
      <c r="A36" s="111"/>
      <c r="B36" s="112"/>
      <c r="C36" s="113"/>
      <c r="D36" s="113"/>
      <c r="E36" s="113"/>
    </row>
    <row r="37" spans="1:5" ht="12.75">
      <c r="A37" s="111"/>
      <c r="B37" s="112"/>
      <c r="C37" s="113"/>
      <c r="D37" s="113"/>
      <c r="E37" s="113"/>
    </row>
    <row r="38" spans="1:5" ht="12.75">
      <c r="A38" s="111"/>
      <c r="B38" s="112"/>
      <c r="C38" s="113"/>
      <c r="D38" s="113"/>
      <c r="E38" s="113"/>
    </row>
    <row r="39" spans="1:5" ht="12.75">
      <c r="A39" s="111"/>
      <c r="B39" s="112"/>
      <c r="C39" s="113"/>
      <c r="D39" s="113"/>
      <c r="E39" s="113"/>
    </row>
    <row r="40" spans="1:5" ht="12.75">
      <c r="A40" s="58"/>
      <c r="B40" s="228"/>
      <c r="C40" s="228"/>
      <c r="D40" s="228"/>
      <c r="E40" s="228"/>
    </row>
    <row r="41" spans="1:5" ht="12.75">
      <c r="A41" s="58"/>
      <c r="B41" s="114"/>
      <c r="C41" s="115"/>
      <c r="D41" s="115"/>
      <c r="E41" s="115"/>
    </row>
    <row r="42" spans="1:5" ht="12.75">
      <c r="A42" s="116"/>
      <c r="B42" s="117"/>
      <c r="C42" s="117"/>
      <c r="D42" s="117"/>
      <c r="E42" s="118"/>
    </row>
    <row r="43" spans="1:5" ht="12.75">
      <c r="A43" s="119"/>
      <c r="B43" s="117"/>
      <c r="C43" s="120"/>
      <c r="D43" s="120"/>
      <c r="E43" s="120"/>
    </row>
    <row r="44" spans="1:5" ht="15.75">
      <c r="A44" s="41"/>
      <c r="B44" s="41"/>
      <c r="C44" s="41"/>
      <c r="D44" s="41"/>
      <c r="E44" s="60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3">
    <mergeCell ref="B40:E40"/>
    <mergeCell ref="A33:D33"/>
    <mergeCell ref="C3:D3"/>
  </mergeCells>
  <printOptions/>
  <pageMargins left="0.75" right="0.75" top="1" bottom="1" header="0.4921259845" footer="0.492125984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4"/>
  <sheetViews>
    <sheetView workbookViewId="0" topLeftCell="A212">
      <selection activeCell="E233" sqref="E233"/>
    </sheetView>
  </sheetViews>
  <sheetFormatPr defaultColWidth="9.00390625" defaultRowHeight="12.75"/>
  <cols>
    <col min="1" max="3" width="9.125" style="73" customWidth="1"/>
    <col min="4" max="4" width="10.00390625" style="73" customWidth="1"/>
    <col min="5" max="6" width="12.25390625" style="73" bestFit="1" customWidth="1"/>
    <col min="7" max="7" width="12.125" style="73" customWidth="1"/>
    <col min="8" max="8" width="11.25390625" style="73" customWidth="1"/>
    <col min="9" max="16384" width="0" style="73" hidden="1" customWidth="1"/>
  </cols>
  <sheetData>
    <row r="1" spans="1:8" ht="12.75">
      <c r="A1" s="241" t="s">
        <v>64</v>
      </c>
      <c r="B1" s="241"/>
      <c r="C1" s="241"/>
      <c r="D1" s="241"/>
      <c r="E1" s="241"/>
      <c r="F1" s="241"/>
      <c r="G1" s="241"/>
      <c r="H1" s="241"/>
    </row>
    <row r="2" spans="1:8" ht="12.75">
      <c r="A2" s="242"/>
      <c r="B2" s="242"/>
      <c r="C2" s="242"/>
      <c r="D2" s="242"/>
      <c r="E2" s="242"/>
      <c r="F2" s="242"/>
      <c r="G2" s="242"/>
      <c r="H2" s="242"/>
    </row>
    <row r="3" spans="1:8" ht="12.75">
      <c r="A3" s="231" t="s">
        <v>16</v>
      </c>
      <c r="B3" s="231"/>
      <c r="C3" s="231"/>
      <c r="D3" s="231"/>
      <c r="E3" s="210" t="s">
        <v>65</v>
      </c>
      <c r="F3" s="210" t="s">
        <v>66</v>
      </c>
      <c r="G3" s="209" t="s">
        <v>67</v>
      </c>
      <c r="H3" s="209" t="s">
        <v>68</v>
      </c>
    </row>
    <row r="4" spans="1:8" ht="12.75">
      <c r="A4" s="144" t="s">
        <v>69</v>
      </c>
      <c r="B4" s="144"/>
      <c r="C4" s="144"/>
      <c r="D4" s="144"/>
      <c r="E4" s="125">
        <v>0</v>
      </c>
      <c r="F4" s="125">
        <v>17000</v>
      </c>
      <c r="G4" s="125">
        <v>18736</v>
      </c>
      <c r="H4" s="125">
        <f>ROUND(G4/30.126,0)</f>
        <v>622</v>
      </c>
    </row>
    <row r="5" spans="1:8" ht="12.75">
      <c r="A5" s="144" t="s">
        <v>70</v>
      </c>
      <c r="B5" s="144"/>
      <c r="C5" s="144"/>
      <c r="D5" s="144"/>
      <c r="E5" s="125">
        <v>300000</v>
      </c>
      <c r="F5" s="125">
        <v>1000</v>
      </c>
      <c r="G5" s="125">
        <v>4446</v>
      </c>
      <c r="H5" s="125">
        <f aca="true" t="shared" si="0" ref="H5:H47">ROUND(G5/30.126,0)</f>
        <v>148</v>
      </c>
    </row>
    <row r="6" spans="1:8" ht="12.75">
      <c r="A6" s="144" t="s">
        <v>117</v>
      </c>
      <c r="B6" s="144"/>
      <c r="C6" s="144"/>
      <c r="D6" s="144"/>
      <c r="E6" s="125">
        <v>0</v>
      </c>
      <c r="F6" s="125">
        <v>0</v>
      </c>
      <c r="G6" s="125">
        <v>7000</v>
      </c>
      <c r="H6" s="125">
        <f t="shared" si="0"/>
        <v>232</v>
      </c>
    </row>
    <row r="7" spans="1:8" ht="12.75">
      <c r="A7" s="232" t="s">
        <v>127</v>
      </c>
      <c r="B7" s="232"/>
      <c r="C7" s="232"/>
      <c r="D7" s="232"/>
      <c r="E7" s="125">
        <v>0</v>
      </c>
      <c r="F7" s="125">
        <v>0</v>
      </c>
      <c r="G7" s="125">
        <v>6650</v>
      </c>
      <c r="H7" s="125">
        <f t="shared" si="0"/>
        <v>221</v>
      </c>
    </row>
    <row r="8" spans="1:8" ht="12.75">
      <c r="A8" s="233" t="s">
        <v>128</v>
      </c>
      <c r="B8" s="233"/>
      <c r="C8" s="233"/>
      <c r="D8" s="233"/>
      <c r="E8" s="125">
        <v>220000</v>
      </c>
      <c r="F8" s="125">
        <v>180000</v>
      </c>
      <c r="G8" s="125">
        <v>0</v>
      </c>
      <c r="H8" s="125">
        <f t="shared" si="0"/>
        <v>0</v>
      </c>
    </row>
    <row r="9" spans="1:8" ht="12.75">
      <c r="A9" s="146" t="s">
        <v>129</v>
      </c>
      <c r="B9" s="147"/>
      <c r="C9" s="147"/>
      <c r="D9" s="148"/>
      <c r="E9" s="125">
        <v>0</v>
      </c>
      <c r="F9" s="125">
        <v>10000</v>
      </c>
      <c r="G9" s="125">
        <v>10000</v>
      </c>
      <c r="H9" s="125">
        <f t="shared" si="0"/>
        <v>332</v>
      </c>
    </row>
    <row r="10" spans="1:8" ht="12.75">
      <c r="A10" s="234" t="s">
        <v>131</v>
      </c>
      <c r="B10" s="234"/>
      <c r="C10" s="234"/>
      <c r="D10" s="234"/>
      <c r="E10" s="125">
        <v>3350000</v>
      </c>
      <c r="F10" s="125">
        <v>5300000</v>
      </c>
      <c r="G10" s="125">
        <v>4925012</v>
      </c>
      <c r="H10" s="125">
        <f t="shared" si="0"/>
        <v>163480</v>
      </c>
    </row>
    <row r="11" spans="1:8" ht="12.75">
      <c r="A11" s="232" t="s">
        <v>38</v>
      </c>
      <c r="B11" s="232"/>
      <c r="C11" s="232"/>
      <c r="D11" s="232"/>
      <c r="E11" s="125">
        <v>420000</v>
      </c>
      <c r="F11" s="125">
        <v>330000</v>
      </c>
      <c r="G11" s="125">
        <v>365306</v>
      </c>
      <c r="H11" s="125">
        <f t="shared" si="0"/>
        <v>12126</v>
      </c>
    </row>
    <row r="12" spans="1:8" ht="12.75">
      <c r="A12" s="232" t="s">
        <v>39</v>
      </c>
      <c r="B12" s="232"/>
      <c r="C12" s="232"/>
      <c r="D12" s="232"/>
      <c r="E12" s="125">
        <v>209000</v>
      </c>
      <c r="F12" s="125">
        <v>180000</v>
      </c>
      <c r="G12" s="125">
        <v>185146</v>
      </c>
      <c r="H12" s="125">
        <f t="shared" si="0"/>
        <v>6146</v>
      </c>
    </row>
    <row r="13" spans="1:8" ht="12.75">
      <c r="A13" s="232" t="s">
        <v>40</v>
      </c>
      <c r="B13" s="232"/>
      <c r="C13" s="232"/>
      <c r="D13" s="232"/>
      <c r="E13" s="125">
        <v>1000</v>
      </c>
      <c r="F13" s="125">
        <v>1000</v>
      </c>
      <c r="G13" s="125">
        <v>1048</v>
      </c>
      <c r="H13" s="125">
        <f t="shared" si="0"/>
        <v>35</v>
      </c>
    </row>
    <row r="14" spans="1:8" ht="12.75">
      <c r="A14" s="233" t="s">
        <v>41</v>
      </c>
      <c r="B14" s="233"/>
      <c r="C14" s="233"/>
      <c r="D14" s="233"/>
      <c r="E14" s="125">
        <v>3000</v>
      </c>
      <c r="F14" s="125">
        <v>8000</v>
      </c>
      <c r="G14" s="125">
        <v>8000</v>
      </c>
      <c r="H14" s="125">
        <f t="shared" si="0"/>
        <v>266</v>
      </c>
    </row>
    <row r="15" spans="1:8" ht="12.75">
      <c r="A15" s="128" t="s">
        <v>132</v>
      </c>
      <c r="B15" s="129"/>
      <c r="C15" s="129"/>
      <c r="D15" s="127"/>
      <c r="E15" s="149">
        <v>6000</v>
      </c>
      <c r="F15" s="125">
        <v>0</v>
      </c>
      <c r="G15" s="125">
        <v>0</v>
      </c>
      <c r="H15" s="125">
        <f t="shared" si="0"/>
        <v>0</v>
      </c>
    </row>
    <row r="16" spans="1:8" ht="12.75">
      <c r="A16" s="128" t="s">
        <v>71</v>
      </c>
      <c r="B16" s="129"/>
      <c r="C16" s="129"/>
      <c r="D16" s="127"/>
      <c r="E16" s="149">
        <v>8000</v>
      </c>
      <c r="F16" s="125">
        <v>5000</v>
      </c>
      <c r="G16" s="125">
        <v>0</v>
      </c>
      <c r="H16" s="125">
        <f t="shared" si="0"/>
        <v>0</v>
      </c>
    </row>
    <row r="17" spans="1:8" ht="12.75">
      <c r="A17" s="234" t="s">
        <v>42</v>
      </c>
      <c r="B17" s="234"/>
      <c r="C17" s="234"/>
      <c r="D17" s="234"/>
      <c r="E17" s="125">
        <v>8000</v>
      </c>
      <c r="F17" s="125">
        <v>2000</v>
      </c>
      <c r="G17" s="125">
        <v>2800</v>
      </c>
      <c r="H17" s="125">
        <f t="shared" si="0"/>
        <v>93</v>
      </c>
    </row>
    <row r="18" spans="1:8" ht="12.75">
      <c r="A18" s="232" t="s">
        <v>133</v>
      </c>
      <c r="B18" s="232"/>
      <c r="C18" s="232"/>
      <c r="D18" s="232"/>
      <c r="E18" s="125">
        <v>230000</v>
      </c>
      <c r="F18" s="125">
        <v>290000</v>
      </c>
      <c r="G18" s="125">
        <v>309091</v>
      </c>
      <c r="H18" s="125">
        <f t="shared" si="0"/>
        <v>10260</v>
      </c>
    </row>
    <row r="19" spans="1:8" ht="12.75">
      <c r="A19" s="232" t="s">
        <v>43</v>
      </c>
      <c r="B19" s="232"/>
      <c r="C19" s="232"/>
      <c r="D19" s="232"/>
      <c r="E19" s="125">
        <v>972000</v>
      </c>
      <c r="F19" s="125">
        <v>0</v>
      </c>
      <c r="G19" s="125">
        <v>0</v>
      </c>
      <c r="H19" s="125">
        <f t="shared" si="0"/>
        <v>0</v>
      </c>
    </row>
    <row r="20" spans="1:8" ht="12.75">
      <c r="A20" s="232" t="s">
        <v>44</v>
      </c>
      <c r="B20" s="232"/>
      <c r="C20" s="232"/>
      <c r="D20" s="232"/>
      <c r="E20" s="125">
        <v>3000</v>
      </c>
      <c r="F20" s="125">
        <v>16000</v>
      </c>
      <c r="G20" s="125">
        <v>16000</v>
      </c>
      <c r="H20" s="125">
        <f t="shared" si="0"/>
        <v>531</v>
      </c>
    </row>
    <row r="21" spans="1:8" ht="12.75">
      <c r="A21" s="232" t="s">
        <v>134</v>
      </c>
      <c r="B21" s="232"/>
      <c r="C21" s="232"/>
      <c r="D21" s="232"/>
      <c r="E21" s="125">
        <v>30000</v>
      </c>
      <c r="F21" s="125">
        <v>6000</v>
      </c>
      <c r="G21" s="125">
        <v>10047</v>
      </c>
      <c r="H21" s="125">
        <f t="shared" si="0"/>
        <v>333</v>
      </c>
    </row>
    <row r="22" spans="1:8" ht="12.75">
      <c r="A22" s="233" t="s">
        <v>143</v>
      </c>
      <c r="B22" s="233"/>
      <c r="C22" s="233"/>
      <c r="D22" s="233"/>
      <c r="E22" s="125">
        <v>100000</v>
      </c>
      <c r="F22" s="125">
        <v>15000</v>
      </c>
      <c r="G22" s="125">
        <v>13779</v>
      </c>
      <c r="H22" s="125">
        <f t="shared" si="0"/>
        <v>457</v>
      </c>
    </row>
    <row r="23" spans="1:8" ht="12.75">
      <c r="A23" s="151" t="s">
        <v>142</v>
      </c>
      <c r="B23" s="152"/>
      <c r="C23" s="152"/>
      <c r="D23" s="153"/>
      <c r="E23" s="149">
        <v>0</v>
      </c>
      <c r="F23" s="125">
        <v>0</v>
      </c>
      <c r="G23" s="125">
        <v>38192</v>
      </c>
      <c r="H23" s="125">
        <f t="shared" si="0"/>
        <v>1268</v>
      </c>
    </row>
    <row r="24" spans="1:8" ht="12.75">
      <c r="A24" s="128" t="s">
        <v>144</v>
      </c>
      <c r="B24" s="129"/>
      <c r="C24" s="129"/>
      <c r="D24" s="127"/>
      <c r="E24" s="149">
        <v>0</v>
      </c>
      <c r="F24" s="125">
        <v>0</v>
      </c>
      <c r="G24" s="125">
        <v>3500</v>
      </c>
      <c r="H24" s="125">
        <f t="shared" si="0"/>
        <v>116</v>
      </c>
    </row>
    <row r="25" spans="1:8" ht="12.75">
      <c r="A25" s="128" t="s">
        <v>145</v>
      </c>
      <c r="B25" s="129"/>
      <c r="C25" s="129"/>
      <c r="D25" s="127"/>
      <c r="E25" s="149">
        <v>0</v>
      </c>
      <c r="F25" s="125">
        <v>0</v>
      </c>
      <c r="G25" s="125">
        <v>7900</v>
      </c>
      <c r="H25" s="125">
        <f t="shared" si="0"/>
        <v>262</v>
      </c>
    </row>
    <row r="26" spans="1:8" ht="12.75">
      <c r="A26" s="150" t="s">
        <v>135</v>
      </c>
      <c r="B26" s="150"/>
      <c r="C26" s="150"/>
      <c r="D26" s="150"/>
      <c r="E26" s="125">
        <v>55000</v>
      </c>
      <c r="F26" s="125">
        <v>12000</v>
      </c>
      <c r="G26" s="125">
        <v>16600</v>
      </c>
      <c r="H26" s="125">
        <f t="shared" si="0"/>
        <v>551</v>
      </c>
    </row>
    <row r="27" spans="1:8" ht="12.75">
      <c r="A27" s="233" t="s">
        <v>45</v>
      </c>
      <c r="B27" s="233"/>
      <c r="C27" s="233"/>
      <c r="D27" s="233"/>
      <c r="E27" s="125">
        <v>105000</v>
      </c>
      <c r="F27" s="125">
        <v>150000</v>
      </c>
      <c r="G27" s="125">
        <v>291094</v>
      </c>
      <c r="H27" s="125">
        <f t="shared" si="0"/>
        <v>9663</v>
      </c>
    </row>
    <row r="28" spans="1:8" ht="12.75">
      <c r="A28" s="128" t="s">
        <v>146</v>
      </c>
      <c r="B28" s="129"/>
      <c r="C28" s="129"/>
      <c r="D28" s="127"/>
      <c r="E28" s="149">
        <v>0</v>
      </c>
      <c r="F28" s="125">
        <v>0</v>
      </c>
      <c r="G28" s="125">
        <v>3750</v>
      </c>
      <c r="H28" s="125">
        <f t="shared" si="0"/>
        <v>124</v>
      </c>
    </row>
    <row r="29" spans="1:8" ht="12.75">
      <c r="A29" s="128" t="s">
        <v>136</v>
      </c>
      <c r="B29" s="129"/>
      <c r="C29" s="129"/>
      <c r="D29" s="127"/>
      <c r="E29" s="149">
        <v>1400</v>
      </c>
      <c r="F29" s="125">
        <v>1000</v>
      </c>
      <c r="G29" s="125">
        <v>700</v>
      </c>
      <c r="H29" s="125">
        <f t="shared" si="0"/>
        <v>23</v>
      </c>
    </row>
    <row r="30" spans="1:8" ht="12.75">
      <c r="A30" s="128" t="s">
        <v>137</v>
      </c>
      <c r="B30" s="129"/>
      <c r="C30" s="129"/>
      <c r="D30" s="127"/>
      <c r="E30" s="149">
        <v>12000</v>
      </c>
      <c r="F30" s="125">
        <v>19000</v>
      </c>
      <c r="G30" s="125">
        <v>28540</v>
      </c>
      <c r="H30" s="125">
        <f t="shared" si="0"/>
        <v>947</v>
      </c>
    </row>
    <row r="31" spans="1:8" ht="12.75">
      <c r="A31" s="234" t="s">
        <v>46</v>
      </c>
      <c r="B31" s="234"/>
      <c r="C31" s="234"/>
      <c r="D31" s="234"/>
      <c r="E31" s="154">
        <v>4500</v>
      </c>
      <c r="F31" s="125">
        <v>4000</v>
      </c>
      <c r="G31" s="125">
        <v>4250</v>
      </c>
      <c r="H31" s="125">
        <f t="shared" si="0"/>
        <v>141</v>
      </c>
    </row>
    <row r="32" spans="1:8" ht="12.75">
      <c r="A32" s="232" t="s">
        <v>138</v>
      </c>
      <c r="B32" s="232"/>
      <c r="C32" s="232"/>
      <c r="D32" s="232"/>
      <c r="E32" s="125">
        <v>20000</v>
      </c>
      <c r="F32" s="125">
        <v>15000</v>
      </c>
      <c r="G32" s="125">
        <v>-163</v>
      </c>
      <c r="H32" s="125">
        <f t="shared" si="0"/>
        <v>-5</v>
      </c>
    </row>
    <row r="33" spans="1:8" ht="12.75">
      <c r="A33" s="232" t="s">
        <v>139</v>
      </c>
      <c r="B33" s="232"/>
      <c r="C33" s="232"/>
      <c r="D33" s="232"/>
      <c r="E33" s="125">
        <v>5000</v>
      </c>
      <c r="F33" s="125">
        <v>3000</v>
      </c>
      <c r="G33" s="125">
        <v>2188</v>
      </c>
      <c r="H33" s="125">
        <f t="shared" si="0"/>
        <v>73</v>
      </c>
    </row>
    <row r="34" spans="1:8" ht="12.75">
      <c r="A34" s="232" t="s">
        <v>140</v>
      </c>
      <c r="B34" s="232"/>
      <c r="C34" s="232"/>
      <c r="D34" s="232"/>
      <c r="E34" s="125">
        <v>0</v>
      </c>
      <c r="F34" s="125">
        <v>80000</v>
      </c>
      <c r="G34" s="125">
        <v>72596</v>
      </c>
      <c r="H34" s="125">
        <f t="shared" si="0"/>
        <v>2410</v>
      </c>
    </row>
    <row r="35" spans="1:8" ht="12.75">
      <c r="A35" s="232" t="s">
        <v>141</v>
      </c>
      <c r="B35" s="232"/>
      <c r="C35" s="232"/>
      <c r="D35" s="232"/>
      <c r="E35" s="125">
        <v>10000</v>
      </c>
      <c r="F35" s="125">
        <v>1000</v>
      </c>
      <c r="G35" s="125">
        <v>0</v>
      </c>
      <c r="H35" s="125">
        <f t="shared" si="0"/>
        <v>0</v>
      </c>
    </row>
    <row r="36" spans="1:8" ht="12.75">
      <c r="A36" s="232" t="s">
        <v>147</v>
      </c>
      <c r="B36" s="232"/>
      <c r="C36" s="232"/>
      <c r="D36" s="232"/>
      <c r="E36" s="125">
        <v>0</v>
      </c>
      <c r="F36" s="125">
        <v>9000</v>
      </c>
      <c r="G36" s="125">
        <v>8940</v>
      </c>
      <c r="H36" s="125">
        <f t="shared" si="0"/>
        <v>297</v>
      </c>
    </row>
    <row r="37" spans="1:8" ht="12.75">
      <c r="A37" s="232" t="s">
        <v>148</v>
      </c>
      <c r="B37" s="232"/>
      <c r="C37" s="232"/>
      <c r="D37" s="232"/>
      <c r="E37" s="125">
        <v>0</v>
      </c>
      <c r="F37" s="125">
        <v>0</v>
      </c>
      <c r="G37" s="125">
        <v>22710</v>
      </c>
      <c r="H37" s="125">
        <f t="shared" si="0"/>
        <v>754</v>
      </c>
    </row>
    <row r="38" spans="1:8" ht="12.75">
      <c r="A38" s="232" t="s">
        <v>149</v>
      </c>
      <c r="B38" s="232"/>
      <c r="C38" s="232"/>
      <c r="D38" s="232"/>
      <c r="E38" s="125">
        <v>0</v>
      </c>
      <c r="F38" s="125">
        <v>0</v>
      </c>
      <c r="G38" s="125">
        <v>150</v>
      </c>
      <c r="H38" s="125">
        <f t="shared" si="0"/>
        <v>5</v>
      </c>
    </row>
    <row r="39" spans="1:8" ht="12.75">
      <c r="A39" s="232" t="s">
        <v>150</v>
      </c>
      <c r="B39" s="232"/>
      <c r="C39" s="232"/>
      <c r="D39" s="232"/>
      <c r="E39" s="125">
        <v>0</v>
      </c>
      <c r="F39" s="125">
        <v>0</v>
      </c>
      <c r="G39" s="125">
        <v>786</v>
      </c>
      <c r="H39" s="125">
        <f t="shared" si="0"/>
        <v>26</v>
      </c>
    </row>
    <row r="40" spans="1:8" ht="12.75">
      <c r="A40" s="232" t="s">
        <v>151</v>
      </c>
      <c r="B40" s="232"/>
      <c r="C40" s="232"/>
      <c r="D40" s="232"/>
      <c r="E40" s="125">
        <v>0</v>
      </c>
      <c r="F40" s="125">
        <v>0</v>
      </c>
      <c r="G40" s="125">
        <v>200</v>
      </c>
      <c r="H40" s="125">
        <f t="shared" si="0"/>
        <v>7</v>
      </c>
    </row>
    <row r="41" spans="1:8" s="132" customFormat="1" ht="12.75">
      <c r="A41" s="235" t="s">
        <v>47</v>
      </c>
      <c r="B41" s="235"/>
      <c r="C41" s="235"/>
      <c r="D41" s="235"/>
      <c r="E41" s="161">
        <f>SUM(E4:E40)</f>
        <v>6072900</v>
      </c>
      <c r="F41" s="161">
        <f>SUM(F4:F40)</f>
        <v>6655000</v>
      </c>
      <c r="G41" s="161">
        <f>SUM(G4:G40)</f>
        <v>6384994</v>
      </c>
      <c r="H41" s="161">
        <f>ROUND(G41/30.126,0)</f>
        <v>211943</v>
      </c>
    </row>
    <row r="42" spans="1:8" ht="12.75">
      <c r="A42" s="128" t="s">
        <v>128</v>
      </c>
      <c r="B42" s="156"/>
      <c r="C42" s="156"/>
      <c r="D42" s="157"/>
      <c r="E42" s="155">
        <v>0</v>
      </c>
      <c r="F42" s="126">
        <v>0</v>
      </c>
      <c r="G42" s="126">
        <v>176532</v>
      </c>
      <c r="H42" s="125">
        <f>ROUND(G42/30.126,0)</f>
        <v>5860</v>
      </c>
    </row>
    <row r="43" spans="1:8" ht="12.75">
      <c r="A43" s="158" t="s">
        <v>130</v>
      </c>
      <c r="B43" s="158"/>
      <c r="C43" s="158"/>
      <c r="D43" s="158"/>
      <c r="E43" s="125">
        <v>200000</v>
      </c>
      <c r="F43" s="125">
        <v>0</v>
      </c>
      <c r="G43" s="125">
        <v>389000</v>
      </c>
      <c r="H43" s="125">
        <f>ROUND(G43/30.126,0)</f>
        <v>12912</v>
      </c>
    </row>
    <row r="44" spans="1:8" ht="12.75">
      <c r="A44" s="159" t="s">
        <v>152</v>
      </c>
      <c r="B44" s="160"/>
      <c r="C44" s="160"/>
      <c r="D44" s="145"/>
      <c r="E44" s="149">
        <v>70000</v>
      </c>
      <c r="F44" s="125">
        <v>39000</v>
      </c>
      <c r="G44" s="125">
        <v>50800</v>
      </c>
      <c r="H44" s="125">
        <f>ROUND(G44/30.126,0)</f>
        <v>1686</v>
      </c>
    </row>
    <row r="45" spans="1:8" s="132" customFormat="1" ht="12.75">
      <c r="A45" s="236" t="s">
        <v>48</v>
      </c>
      <c r="B45" s="236"/>
      <c r="C45" s="236"/>
      <c r="D45" s="236"/>
      <c r="E45" s="161">
        <f>SUM(E42:E44)</f>
        <v>270000</v>
      </c>
      <c r="F45" s="161">
        <f>SUM(F42:F44)</f>
        <v>39000</v>
      </c>
      <c r="G45" s="161">
        <f>SUM(G42:G44)</f>
        <v>616332</v>
      </c>
      <c r="H45" s="161">
        <f>SUM(H42:H44)</f>
        <v>20458</v>
      </c>
    </row>
    <row r="46" spans="1:8" ht="12.75">
      <c r="A46" s="232" t="s">
        <v>72</v>
      </c>
      <c r="B46" s="232"/>
      <c r="C46" s="232"/>
      <c r="D46" s="232"/>
      <c r="E46" s="125">
        <v>1450000</v>
      </c>
      <c r="F46" s="125">
        <v>0</v>
      </c>
      <c r="G46" s="125">
        <v>0</v>
      </c>
      <c r="H46" s="125">
        <f>ROUND(G46/30.126,0)</f>
        <v>0</v>
      </c>
    </row>
    <row r="47" spans="1:8" s="132" customFormat="1" ht="12.75">
      <c r="A47" s="237" t="s">
        <v>51</v>
      </c>
      <c r="B47" s="237"/>
      <c r="C47" s="237"/>
      <c r="D47" s="237"/>
      <c r="E47" s="161">
        <f>E46</f>
        <v>1450000</v>
      </c>
      <c r="F47" s="161">
        <v>0</v>
      </c>
      <c r="G47" s="161">
        <v>0</v>
      </c>
      <c r="H47" s="162">
        <f t="shared" si="0"/>
        <v>0</v>
      </c>
    </row>
    <row r="48" spans="1:8" s="134" customFormat="1" ht="12.75">
      <c r="A48" s="238" t="s">
        <v>49</v>
      </c>
      <c r="B48" s="238"/>
      <c r="C48" s="238"/>
      <c r="D48" s="238"/>
      <c r="E48" s="143">
        <f>SUM(E41,E45,E47)</f>
        <v>7792900</v>
      </c>
      <c r="F48" s="143">
        <f>SUM(F41,F45)</f>
        <v>6694000</v>
      </c>
      <c r="G48" s="143">
        <f>SUM(G41,G45)</f>
        <v>7001326</v>
      </c>
      <c r="H48" s="143">
        <f>SUM(H41,H45)</f>
        <v>232401</v>
      </c>
    </row>
    <row r="49" spans="1:8" ht="12.75">
      <c r="A49" s="79"/>
      <c r="B49" s="79"/>
      <c r="C49" s="79"/>
      <c r="D49" s="79"/>
      <c r="E49" s="82"/>
      <c r="F49" s="82"/>
      <c r="G49" s="82"/>
      <c r="H49" s="81"/>
    </row>
    <row r="50" spans="1:8" ht="12.75">
      <c r="A50" s="79"/>
      <c r="B50" s="79"/>
      <c r="C50" s="79"/>
      <c r="D50" s="79"/>
      <c r="E50" s="82"/>
      <c r="F50" s="82"/>
      <c r="G50" s="82"/>
      <c r="H50" s="81"/>
    </row>
    <row r="51" spans="1:8" ht="12.75">
      <c r="A51" s="231" t="s">
        <v>14</v>
      </c>
      <c r="B51" s="231"/>
      <c r="C51" s="231"/>
      <c r="D51" s="231"/>
      <c r="E51" s="210" t="s">
        <v>65</v>
      </c>
      <c r="F51" s="210" t="s">
        <v>66</v>
      </c>
      <c r="G51" s="209" t="s">
        <v>67</v>
      </c>
      <c r="H51" s="209" t="s">
        <v>68</v>
      </c>
    </row>
    <row r="52" spans="1:8" ht="12.75">
      <c r="A52" s="232" t="s">
        <v>153</v>
      </c>
      <c r="B52" s="232"/>
      <c r="C52" s="232"/>
      <c r="D52" s="232"/>
      <c r="E52" s="125">
        <v>25000</v>
      </c>
      <c r="F52" s="125">
        <v>25000</v>
      </c>
      <c r="G52" s="125">
        <v>22215</v>
      </c>
      <c r="H52" s="125">
        <f>ROUND(G52/30.126,0)</f>
        <v>737</v>
      </c>
    </row>
    <row r="53" spans="1:8" ht="12.75">
      <c r="A53" s="232" t="s">
        <v>154</v>
      </c>
      <c r="B53" s="232"/>
      <c r="C53" s="232"/>
      <c r="D53" s="232"/>
      <c r="E53" s="125">
        <v>19000</v>
      </c>
      <c r="F53" s="125">
        <v>0</v>
      </c>
      <c r="G53" s="125">
        <v>0</v>
      </c>
      <c r="H53" s="125">
        <f aca="true" t="shared" si="1" ref="H53:H81">ROUND(G53/30.126,0)</f>
        <v>0</v>
      </c>
    </row>
    <row r="54" spans="1:8" ht="12.75">
      <c r="A54" s="232" t="s">
        <v>155</v>
      </c>
      <c r="B54" s="232"/>
      <c r="C54" s="232"/>
      <c r="D54" s="232"/>
      <c r="E54" s="125">
        <v>0</v>
      </c>
      <c r="F54" s="125">
        <v>0</v>
      </c>
      <c r="G54" s="125">
        <v>6650</v>
      </c>
      <c r="H54" s="125">
        <f t="shared" si="1"/>
        <v>221</v>
      </c>
    </row>
    <row r="55" spans="1:8" ht="12.75">
      <c r="A55" s="232" t="s">
        <v>156</v>
      </c>
      <c r="B55" s="232"/>
      <c r="C55" s="232"/>
      <c r="D55" s="232"/>
      <c r="E55" s="125">
        <v>15000</v>
      </c>
      <c r="F55" s="125">
        <v>6000</v>
      </c>
      <c r="G55" s="125">
        <v>0</v>
      </c>
      <c r="H55" s="125">
        <f t="shared" si="1"/>
        <v>0</v>
      </c>
    </row>
    <row r="56" spans="1:8" ht="12.75">
      <c r="A56" s="232" t="s">
        <v>157</v>
      </c>
      <c r="B56" s="232"/>
      <c r="C56" s="232"/>
      <c r="D56" s="232"/>
      <c r="E56" s="125">
        <v>13000</v>
      </c>
      <c r="F56" s="125">
        <v>15000</v>
      </c>
      <c r="G56" s="125">
        <v>13077</v>
      </c>
      <c r="H56" s="125">
        <f t="shared" si="1"/>
        <v>434</v>
      </c>
    </row>
    <row r="57" spans="1:8" ht="12.75">
      <c r="A57" s="232" t="s">
        <v>158</v>
      </c>
      <c r="B57" s="232"/>
      <c r="C57" s="232"/>
      <c r="D57" s="232"/>
      <c r="E57" s="125">
        <v>18000</v>
      </c>
      <c r="F57" s="125">
        <v>4000</v>
      </c>
      <c r="G57" s="125">
        <v>670</v>
      </c>
      <c r="H57" s="125">
        <f t="shared" si="1"/>
        <v>22</v>
      </c>
    </row>
    <row r="58" spans="1:8" ht="12.75">
      <c r="A58" s="232" t="s">
        <v>159</v>
      </c>
      <c r="B58" s="232"/>
      <c r="C58" s="232"/>
      <c r="D58" s="232"/>
      <c r="E58" s="125">
        <v>17000</v>
      </c>
      <c r="F58" s="125">
        <v>7000</v>
      </c>
      <c r="G58" s="125">
        <v>4890</v>
      </c>
      <c r="H58" s="125">
        <f t="shared" si="1"/>
        <v>162</v>
      </c>
    </row>
    <row r="59" spans="1:8" ht="12.75">
      <c r="A59" s="232" t="s">
        <v>160</v>
      </c>
      <c r="B59" s="232"/>
      <c r="C59" s="232"/>
      <c r="D59" s="232"/>
      <c r="E59" s="125">
        <v>2000</v>
      </c>
      <c r="F59" s="125">
        <v>2000</v>
      </c>
      <c r="G59" s="125">
        <v>98</v>
      </c>
      <c r="H59" s="125">
        <f t="shared" si="1"/>
        <v>3</v>
      </c>
    </row>
    <row r="60" spans="1:8" ht="12.75">
      <c r="A60" s="232" t="s">
        <v>161</v>
      </c>
      <c r="B60" s="232"/>
      <c r="C60" s="232"/>
      <c r="D60" s="232"/>
      <c r="E60" s="125">
        <v>955000</v>
      </c>
      <c r="F60" s="125">
        <v>700000</v>
      </c>
      <c r="G60" s="125">
        <v>536848</v>
      </c>
      <c r="H60" s="125">
        <f t="shared" si="1"/>
        <v>17820</v>
      </c>
    </row>
    <row r="61" spans="1:8" ht="12.75">
      <c r="A61" s="232" t="s">
        <v>162</v>
      </c>
      <c r="B61" s="232"/>
      <c r="C61" s="232"/>
      <c r="D61" s="232"/>
      <c r="E61" s="125">
        <v>30000</v>
      </c>
      <c r="F61" s="125">
        <v>200000</v>
      </c>
      <c r="G61" s="125">
        <v>161561</v>
      </c>
      <c r="H61" s="125">
        <f t="shared" si="1"/>
        <v>5363</v>
      </c>
    </row>
    <row r="62" spans="1:8" ht="12.75">
      <c r="A62" s="232" t="s">
        <v>163</v>
      </c>
      <c r="B62" s="232"/>
      <c r="C62" s="232"/>
      <c r="D62" s="232"/>
      <c r="E62" s="125">
        <v>0</v>
      </c>
      <c r="F62" s="125">
        <v>26000</v>
      </c>
      <c r="G62" s="125">
        <v>35900</v>
      </c>
      <c r="H62" s="125">
        <f t="shared" si="1"/>
        <v>1192</v>
      </c>
    </row>
    <row r="63" spans="1:8" ht="12.75">
      <c r="A63" s="232" t="s">
        <v>164</v>
      </c>
      <c r="B63" s="232"/>
      <c r="C63" s="232"/>
      <c r="D63" s="232"/>
      <c r="E63" s="125">
        <v>98000</v>
      </c>
      <c r="F63" s="125">
        <v>98000</v>
      </c>
      <c r="G63" s="125">
        <v>96831</v>
      </c>
      <c r="H63" s="125">
        <f t="shared" si="1"/>
        <v>3214</v>
      </c>
    </row>
    <row r="64" spans="1:8" ht="12.75">
      <c r="A64" s="232" t="s">
        <v>165</v>
      </c>
      <c r="B64" s="232"/>
      <c r="C64" s="232"/>
      <c r="D64" s="232"/>
      <c r="E64" s="125">
        <v>24000</v>
      </c>
      <c r="F64" s="125">
        <v>24000</v>
      </c>
      <c r="G64" s="125">
        <v>27232</v>
      </c>
      <c r="H64" s="125">
        <f t="shared" si="1"/>
        <v>904</v>
      </c>
    </row>
    <row r="65" spans="1:8" ht="12.75">
      <c r="A65" s="232" t="s">
        <v>166</v>
      </c>
      <c r="B65" s="232"/>
      <c r="C65" s="232"/>
      <c r="D65" s="232"/>
      <c r="E65" s="125">
        <v>10000</v>
      </c>
      <c r="F65" s="125">
        <v>10000</v>
      </c>
      <c r="G65" s="125">
        <v>12192</v>
      </c>
      <c r="H65" s="125">
        <f t="shared" si="1"/>
        <v>405</v>
      </c>
    </row>
    <row r="66" spans="1:8" ht="12.75">
      <c r="A66" s="232" t="s">
        <v>167</v>
      </c>
      <c r="B66" s="232"/>
      <c r="C66" s="232"/>
      <c r="D66" s="232"/>
      <c r="E66" s="125">
        <v>128000</v>
      </c>
      <c r="F66" s="125">
        <v>140000</v>
      </c>
      <c r="G66" s="125">
        <v>163126</v>
      </c>
      <c r="H66" s="125">
        <f t="shared" si="1"/>
        <v>5415</v>
      </c>
    </row>
    <row r="67" spans="1:8" ht="12.75">
      <c r="A67" s="232" t="s">
        <v>168</v>
      </c>
      <c r="B67" s="232"/>
      <c r="C67" s="232"/>
      <c r="D67" s="232"/>
      <c r="E67" s="125">
        <v>9000</v>
      </c>
      <c r="F67" s="125">
        <v>15000</v>
      </c>
      <c r="G67" s="125">
        <v>14172</v>
      </c>
      <c r="H67" s="125">
        <f t="shared" si="1"/>
        <v>470</v>
      </c>
    </row>
    <row r="68" spans="1:8" ht="12.75">
      <c r="A68" s="232" t="s">
        <v>169</v>
      </c>
      <c r="B68" s="232"/>
      <c r="C68" s="232"/>
      <c r="D68" s="232"/>
      <c r="E68" s="125">
        <v>14000</v>
      </c>
      <c r="F68" s="125">
        <v>25000</v>
      </c>
      <c r="G68" s="125">
        <v>30718</v>
      </c>
      <c r="H68" s="125">
        <f t="shared" si="1"/>
        <v>1020</v>
      </c>
    </row>
    <row r="69" spans="1:8" ht="12.75">
      <c r="A69" s="232" t="s">
        <v>170</v>
      </c>
      <c r="B69" s="232"/>
      <c r="C69" s="232"/>
      <c r="D69" s="232"/>
      <c r="E69" s="125">
        <v>10000</v>
      </c>
      <c r="F69" s="125">
        <v>10000</v>
      </c>
      <c r="G69" s="125">
        <v>11513</v>
      </c>
      <c r="H69" s="125">
        <f t="shared" si="1"/>
        <v>382</v>
      </c>
    </row>
    <row r="70" spans="1:8" ht="12.75">
      <c r="A70" s="232" t="s">
        <v>171</v>
      </c>
      <c r="B70" s="232"/>
      <c r="C70" s="232"/>
      <c r="D70" s="232"/>
      <c r="E70" s="125">
        <v>53000</v>
      </c>
      <c r="F70" s="125">
        <v>53000</v>
      </c>
      <c r="G70" s="125">
        <v>55357</v>
      </c>
      <c r="H70" s="125">
        <f t="shared" si="1"/>
        <v>1838</v>
      </c>
    </row>
    <row r="71" spans="1:8" ht="12.75">
      <c r="A71" s="232" t="s">
        <v>172</v>
      </c>
      <c r="B71" s="232"/>
      <c r="C71" s="232"/>
      <c r="D71" s="232"/>
      <c r="E71" s="125">
        <v>0</v>
      </c>
      <c r="F71" s="125">
        <v>8000</v>
      </c>
      <c r="G71" s="125">
        <v>9600</v>
      </c>
      <c r="H71" s="125">
        <f t="shared" si="1"/>
        <v>319</v>
      </c>
    </row>
    <row r="72" spans="1:8" ht="12.75">
      <c r="A72" s="232" t="s">
        <v>173</v>
      </c>
      <c r="B72" s="232"/>
      <c r="C72" s="232"/>
      <c r="D72" s="232"/>
      <c r="E72" s="125">
        <v>60000</v>
      </c>
      <c r="F72" s="125">
        <v>75000</v>
      </c>
      <c r="G72" s="125">
        <v>80597</v>
      </c>
      <c r="H72" s="125">
        <f t="shared" si="1"/>
        <v>2675</v>
      </c>
    </row>
    <row r="73" spans="1:8" ht="12.75">
      <c r="A73" s="232" t="s">
        <v>174</v>
      </c>
      <c r="B73" s="232"/>
      <c r="C73" s="232"/>
      <c r="D73" s="232"/>
      <c r="E73" s="125">
        <v>0</v>
      </c>
      <c r="F73" s="125">
        <v>0</v>
      </c>
      <c r="G73" s="125">
        <v>6468</v>
      </c>
      <c r="H73" s="125">
        <f t="shared" si="1"/>
        <v>215</v>
      </c>
    </row>
    <row r="74" spans="1:8" ht="12.75">
      <c r="A74" s="232" t="s">
        <v>175</v>
      </c>
      <c r="B74" s="232"/>
      <c r="C74" s="232"/>
      <c r="D74" s="232"/>
      <c r="E74" s="125">
        <v>81000</v>
      </c>
      <c r="F74" s="125">
        <v>81000</v>
      </c>
      <c r="G74" s="125">
        <v>87288</v>
      </c>
      <c r="H74" s="125">
        <f t="shared" si="1"/>
        <v>2897</v>
      </c>
    </row>
    <row r="75" spans="1:8" ht="12.75">
      <c r="A75" s="232" t="s">
        <v>176</v>
      </c>
      <c r="B75" s="232"/>
      <c r="C75" s="232"/>
      <c r="D75" s="232"/>
      <c r="E75" s="125">
        <v>3000</v>
      </c>
      <c r="F75" s="125">
        <v>10000</v>
      </c>
      <c r="G75" s="125">
        <v>6614</v>
      </c>
      <c r="H75" s="125">
        <f t="shared" si="1"/>
        <v>220</v>
      </c>
    </row>
    <row r="76" spans="1:8" ht="12.75">
      <c r="A76" s="232" t="s">
        <v>177</v>
      </c>
      <c r="B76" s="232"/>
      <c r="C76" s="232"/>
      <c r="D76" s="232"/>
      <c r="E76" s="125">
        <v>84000</v>
      </c>
      <c r="F76" s="125">
        <v>125000</v>
      </c>
      <c r="G76" s="125">
        <v>122045</v>
      </c>
      <c r="H76" s="125">
        <f t="shared" si="1"/>
        <v>4051</v>
      </c>
    </row>
    <row r="77" spans="1:8" ht="12.75">
      <c r="A77" s="232" t="s">
        <v>178</v>
      </c>
      <c r="B77" s="232"/>
      <c r="C77" s="232"/>
      <c r="D77" s="232"/>
      <c r="E77" s="125">
        <v>40000</v>
      </c>
      <c r="F77" s="125">
        <v>5000</v>
      </c>
      <c r="G77" s="125">
        <v>0</v>
      </c>
      <c r="H77" s="125">
        <f t="shared" si="1"/>
        <v>0</v>
      </c>
    </row>
    <row r="78" spans="1:8" ht="12.75">
      <c r="A78" s="232" t="s">
        <v>179</v>
      </c>
      <c r="B78" s="232"/>
      <c r="C78" s="232"/>
      <c r="D78" s="232"/>
      <c r="E78" s="125">
        <v>20000</v>
      </c>
      <c r="F78" s="125">
        <v>15000</v>
      </c>
      <c r="G78" s="125">
        <v>12092</v>
      </c>
      <c r="H78" s="125">
        <f t="shared" si="1"/>
        <v>401</v>
      </c>
    </row>
    <row r="79" spans="1:8" ht="12.75">
      <c r="A79" s="232" t="s">
        <v>180</v>
      </c>
      <c r="B79" s="232"/>
      <c r="C79" s="232"/>
      <c r="D79" s="232"/>
      <c r="E79" s="125">
        <v>50000</v>
      </c>
      <c r="F79" s="125">
        <v>70000</v>
      </c>
      <c r="G79" s="125">
        <v>56946</v>
      </c>
      <c r="H79" s="125">
        <f t="shared" si="1"/>
        <v>1890</v>
      </c>
    </row>
    <row r="80" spans="1:8" ht="12.75">
      <c r="A80" s="232" t="s">
        <v>181</v>
      </c>
      <c r="B80" s="232"/>
      <c r="C80" s="232"/>
      <c r="D80" s="232"/>
      <c r="E80" s="125">
        <v>15000</v>
      </c>
      <c r="F80" s="125">
        <v>20000</v>
      </c>
      <c r="G80" s="125">
        <v>25734</v>
      </c>
      <c r="H80" s="125">
        <f t="shared" si="1"/>
        <v>854</v>
      </c>
    </row>
    <row r="81" spans="1:8" ht="12.75">
      <c r="A81" s="232" t="s">
        <v>182</v>
      </c>
      <c r="B81" s="232"/>
      <c r="C81" s="232"/>
      <c r="D81" s="232"/>
      <c r="E81" s="125">
        <v>5000</v>
      </c>
      <c r="F81" s="125">
        <v>4000</v>
      </c>
      <c r="G81" s="125">
        <v>6903</v>
      </c>
      <c r="H81" s="125">
        <f t="shared" si="1"/>
        <v>229</v>
      </c>
    </row>
    <row r="82" spans="1:8" ht="12.75">
      <c r="A82" s="232" t="s">
        <v>183</v>
      </c>
      <c r="B82" s="232"/>
      <c r="C82" s="232"/>
      <c r="D82" s="232"/>
      <c r="E82" s="125">
        <v>20000</v>
      </c>
      <c r="F82" s="125">
        <v>40000</v>
      </c>
      <c r="G82" s="125">
        <v>38742</v>
      </c>
      <c r="H82" s="125">
        <f>INT(G82/30.126)</f>
        <v>1285</v>
      </c>
    </row>
    <row r="83" spans="1:8" ht="12.75">
      <c r="A83" s="232" t="s">
        <v>184</v>
      </c>
      <c r="B83" s="232"/>
      <c r="C83" s="232"/>
      <c r="D83" s="232"/>
      <c r="E83" s="125">
        <v>40000</v>
      </c>
      <c r="F83" s="125">
        <v>15000</v>
      </c>
      <c r="G83" s="125">
        <v>15831</v>
      </c>
      <c r="H83" s="125">
        <f>INT(G83/30.126)</f>
        <v>525</v>
      </c>
    </row>
    <row r="84" spans="1:8" ht="12.75">
      <c r="A84" s="232" t="s">
        <v>185</v>
      </c>
      <c r="B84" s="232"/>
      <c r="C84" s="232"/>
      <c r="D84" s="232"/>
      <c r="E84" s="125">
        <v>100000</v>
      </c>
      <c r="F84" s="125">
        <v>5000</v>
      </c>
      <c r="G84" s="125">
        <v>6418</v>
      </c>
      <c r="H84" s="125">
        <f aca="true" t="shared" si="2" ref="H84:H206">ROUND(G84/30.126,0)</f>
        <v>213</v>
      </c>
    </row>
    <row r="85" spans="1:8" ht="12.75">
      <c r="A85" s="232" t="s">
        <v>186</v>
      </c>
      <c r="B85" s="232"/>
      <c r="C85" s="232"/>
      <c r="D85" s="232"/>
      <c r="E85" s="125">
        <v>10000</v>
      </c>
      <c r="F85" s="125">
        <v>20000</v>
      </c>
      <c r="G85" s="125">
        <v>13930</v>
      </c>
      <c r="H85" s="125">
        <f t="shared" si="2"/>
        <v>462</v>
      </c>
    </row>
    <row r="86" spans="1:8" ht="12.75">
      <c r="A86" s="232" t="s">
        <v>187</v>
      </c>
      <c r="B86" s="232"/>
      <c r="C86" s="232"/>
      <c r="D86" s="232"/>
      <c r="E86" s="125">
        <v>15000</v>
      </c>
      <c r="F86" s="125">
        <v>100000</v>
      </c>
      <c r="G86" s="125">
        <v>174373</v>
      </c>
      <c r="H86" s="125">
        <f t="shared" si="2"/>
        <v>5788</v>
      </c>
    </row>
    <row r="87" spans="1:8" ht="12.75">
      <c r="A87" s="233" t="s">
        <v>188</v>
      </c>
      <c r="B87" s="233"/>
      <c r="C87" s="233"/>
      <c r="D87" s="233"/>
      <c r="E87" s="125">
        <v>8000</v>
      </c>
      <c r="F87" s="125">
        <v>1000</v>
      </c>
      <c r="G87" s="125">
        <v>1916.5</v>
      </c>
      <c r="H87" s="125">
        <f t="shared" si="2"/>
        <v>64</v>
      </c>
    </row>
    <row r="88" spans="1:8" ht="12.75">
      <c r="A88" s="128" t="s">
        <v>189</v>
      </c>
      <c r="B88" s="129"/>
      <c r="C88" s="129"/>
      <c r="D88" s="127"/>
      <c r="E88" s="125">
        <v>35000</v>
      </c>
      <c r="F88" s="125">
        <v>35000</v>
      </c>
      <c r="G88" s="125">
        <v>31719</v>
      </c>
      <c r="H88" s="125">
        <f t="shared" si="2"/>
        <v>1053</v>
      </c>
    </row>
    <row r="89" spans="1:8" ht="12.75">
      <c r="A89" s="234" t="s">
        <v>190</v>
      </c>
      <c r="B89" s="234"/>
      <c r="C89" s="234"/>
      <c r="D89" s="234"/>
      <c r="E89" s="125">
        <v>14000</v>
      </c>
      <c r="F89" s="125">
        <v>14000</v>
      </c>
      <c r="G89" s="125">
        <v>13709</v>
      </c>
      <c r="H89" s="125">
        <f t="shared" si="2"/>
        <v>455</v>
      </c>
    </row>
    <row r="90" spans="1:8" ht="12.75">
      <c r="A90" s="232" t="s">
        <v>191</v>
      </c>
      <c r="B90" s="232"/>
      <c r="C90" s="232"/>
      <c r="D90" s="232"/>
      <c r="E90" s="125">
        <v>15000</v>
      </c>
      <c r="F90" s="125">
        <v>15000</v>
      </c>
      <c r="G90" s="125">
        <v>7599</v>
      </c>
      <c r="H90" s="125">
        <f t="shared" si="2"/>
        <v>252</v>
      </c>
    </row>
    <row r="91" spans="1:8" ht="12.75">
      <c r="A91" s="232" t="s">
        <v>192</v>
      </c>
      <c r="B91" s="232"/>
      <c r="C91" s="232"/>
      <c r="D91" s="232"/>
      <c r="E91" s="125">
        <v>25000</v>
      </c>
      <c r="F91" s="125">
        <v>30000</v>
      </c>
      <c r="G91" s="125">
        <v>38450</v>
      </c>
      <c r="H91" s="125">
        <f t="shared" si="2"/>
        <v>1276</v>
      </c>
    </row>
    <row r="92" spans="1:8" ht="12.75">
      <c r="A92" s="232" t="s">
        <v>193</v>
      </c>
      <c r="B92" s="232"/>
      <c r="C92" s="232"/>
      <c r="D92" s="232"/>
      <c r="E92" s="125">
        <v>12000</v>
      </c>
      <c r="F92" s="125">
        <v>47000</v>
      </c>
      <c r="G92" s="125">
        <v>76878</v>
      </c>
      <c r="H92" s="125">
        <f t="shared" si="2"/>
        <v>2552</v>
      </c>
    </row>
    <row r="93" spans="1:8" ht="12.75">
      <c r="A93" s="232" t="s">
        <v>194</v>
      </c>
      <c r="B93" s="232"/>
      <c r="C93" s="232"/>
      <c r="D93" s="232"/>
      <c r="E93" s="125">
        <v>0</v>
      </c>
      <c r="F93" s="125">
        <v>1000</v>
      </c>
      <c r="G93" s="125">
        <v>5000</v>
      </c>
      <c r="H93" s="125">
        <f t="shared" si="2"/>
        <v>166</v>
      </c>
    </row>
    <row r="94" spans="1:8" ht="12.75">
      <c r="A94" s="232" t="s">
        <v>195</v>
      </c>
      <c r="B94" s="232"/>
      <c r="C94" s="232"/>
      <c r="D94" s="232"/>
      <c r="E94" s="125">
        <v>17000</v>
      </c>
      <c r="F94" s="125">
        <v>5000</v>
      </c>
      <c r="G94" s="125">
        <v>1980</v>
      </c>
      <c r="H94" s="125">
        <f t="shared" si="2"/>
        <v>66</v>
      </c>
    </row>
    <row r="95" spans="1:8" ht="12.75">
      <c r="A95" s="232" t="s">
        <v>196</v>
      </c>
      <c r="B95" s="232"/>
      <c r="C95" s="232"/>
      <c r="D95" s="232"/>
      <c r="E95" s="125">
        <v>7000</v>
      </c>
      <c r="F95" s="125">
        <v>0</v>
      </c>
      <c r="G95" s="125">
        <v>0</v>
      </c>
      <c r="H95" s="125">
        <f t="shared" si="2"/>
        <v>0</v>
      </c>
    </row>
    <row r="96" spans="1:8" ht="12.75">
      <c r="A96" s="232" t="s">
        <v>50</v>
      </c>
      <c r="B96" s="232"/>
      <c r="C96" s="232"/>
      <c r="D96" s="232"/>
      <c r="E96" s="125">
        <v>13000</v>
      </c>
      <c r="F96" s="125">
        <v>13000</v>
      </c>
      <c r="G96" s="125">
        <v>16870.77</v>
      </c>
      <c r="H96" s="125">
        <f t="shared" si="2"/>
        <v>560</v>
      </c>
    </row>
    <row r="97" spans="1:8" ht="12.75">
      <c r="A97" s="232" t="s">
        <v>197</v>
      </c>
      <c r="B97" s="232"/>
      <c r="C97" s="232"/>
      <c r="D97" s="232"/>
      <c r="E97" s="125">
        <v>13000</v>
      </c>
      <c r="F97" s="125">
        <v>5000</v>
      </c>
      <c r="G97" s="125">
        <v>1521.5</v>
      </c>
      <c r="H97" s="125">
        <f t="shared" si="2"/>
        <v>51</v>
      </c>
    </row>
    <row r="98" spans="1:8" ht="12.75">
      <c r="A98" s="232" t="s">
        <v>198</v>
      </c>
      <c r="B98" s="232"/>
      <c r="C98" s="232"/>
      <c r="D98" s="232"/>
      <c r="E98" s="125">
        <v>2000</v>
      </c>
      <c r="F98" s="125">
        <v>0</v>
      </c>
      <c r="G98" s="125">
        <v>0</v>
      </c>
      <c r="H98" s="125">
        <f t="shared" si="2"/>
        <v>0</v>
      </c>
    </row>
    <row r="99" spans="1:8" ht="12.75">
      <c r="A99" s="232" t="s">
        <v>199</v>
      </c>
      <c r="B99" s="232"/>
      <c r="C99" s="232"/>
      <c r="D99" s="232"/>
      <c r="E99" s="125">
        <v>25000</v>
      </c>
      <c r="F99" s="125">
        <v>5000</v>
      </c>
      <c r="G99" s="125">
        <v>2112.8</v>
      </c>
      <c r="H99" s="125">
        <f t="shared" si="2"/>
        <v>70</v>
      </c>
    </row>
    <row r="100" spans="1:8" ht="12.75">
      <c r="A100" s="232" t="s">
        <v>200</v>
      </c>
      <c r="B100" s="232"/>
      <c r="C100" s="232"/>
      <c r="D100" s="232"/>
      <c r="E100" s="125">
        <v>5000</v>
      </c>
      <c r="F100" s="125">
        <v>0</v>
      </c>
      <c r="G100" s="125">
        <v>0</v>
      </c>
      <c r="H100" s="125">
        <f t="shared" si="2"/>
        <v>0</v>
      </c>
    </row>
    <row r="101" spans="1:8" ht="12.75">
      <c r="A101" s="232" t="s">
        <v>201</v>
      </c>
      <c r="B101" s="232"/>
      <c r="C101" s="232"/>
      <c r="D101" s="232"/>
      <c r="E101" s="125">
        <v>5000</v>
      </c>
      <c r="F101" s="125">
        <v>1000</v>
      </c>
      <c r="G101" s="125">
        <v>0</v>
      </c>
      <c r="H101" s="125">
        <f t="shared" si="2"/>
        <v>0</v>
      </c>
    </row>
    <row r="102" spans="1:8" ht="12.75">
      <c r="A102" s="232" t="s">
        <v>202</v>
      </c>
      <c r="B102" s="232"/>
      <c r="C102" s="232"/>
      <c r="D102" s="232"/>
      <c r="E102" s="125">
        <v>10000</v>
      </c>
      <c r="F102" s="125">
        <v>0</v>
      </c>
      <c r="G102" s="125">
        <v>2960</v>
      </c>
      <c r="H102" s="125">
        <f t="shared" si="2"/>
        <v>98</v>
      </c>
    </row>
    <row r="103" spans="1:8" ht="12.75">
      <c r="A103" s="232" t="s">
        <v>203</v>
      </c>
      <c r="B103" s="232"/>
      <c r="C103" s="232"/>
      <c r="D103" s="232"/>
      <c r="E103" s="125">
        <v>0</v>
      </c>
      <c r="F103" s="125">
        <v>0</v>
      </c>
      <c r="G103" s="125">
        <v>33557</v>
      </c>
      <c r="H103" s="125">
        <f t="shared" si="2"/>
        <v>1114</v>
      </c>
    </row>
    <row r="104" spans="1:8" ht="12.75">
      <c r="A104" s="232" t="s">
        <v>204</v>
      </c>
      <c r="B104" s="232"/>
      <c r="C104" s="232"/>
      <c r="D104" s="232"/>
      <c r="E104" s="125">
        <v>220000</v>
      </c>
      <c r="F104" s="125">
        <v>260000</v>
      </c>
      <c r="G104" s="125">
        <v>0</v>
      </c>
      <c r="H104" s="125">
        <f t="shared" si="2"/>
        <v>0</v>
      </c>
    </row>
    <row r="105" spans="1:8" ht="12.75">
      <c r="A105" s="232" t="s">
        <v>205</v>
      </c>
      <c r="B105" s="232"/>
      <c r="C105" s="232"/>
      <c r="D105" s="232"/>
      <c r="E105" s="125">
        <v>0</v>
      </c>
      <c r="F105" s="125">
        <v>0</v>
      </c>
      <c r="G105" s="125">
        <v>283</v>
      </c>
      <c r="H105" s="125">
        <f t="shared" si="2"/>
        <v>9</v>
      </c>
    </row>
    <row r="106" spans="1:8" ht="12.75">
      <c r="A106" s="232" t="s">
        <v>206</v>
      </c>
      <c r="B106" s="232"/>
      <c r="C106" s="232"/>
      <c r="D106" s="232"/>
      <c r="E106" s="125">
        <v>60000</v>
      </c>
      <c r="F106" s="125">
        <v>25000</v>
      </c>
      <c r="G106" s="125">
        <v>21320.5</v>
      </c>
      <c r="H106" s="125">
        <f t="shared" si="2"/>
        <v>708</v>
      </c>
    </row>
    <row r="107" spans="1:8" ht="12.75">
      <c r="A107" s="232" t="s">
        <v>207</v>
      </c>
      <c r="B107" s="232"/>
      <c r="C107" s="232"/>
      <c r="D107" s="232"/>
      <c r="E107" s="125">
        <v>50000</v>
      </c>
      <c r="F107" s="125">
        <v>30000</v>
      </c>
      <c r="G107" s="125">
        <v>41804</v>
      </c>
      <c r="H107" s="125">
        <f t="shared" si="2"/>
        <v>1388</v>
      </c>
    </row>
    <row r="108" spans="1:8" ht="12.75">
      <c r="A108" s="232" t="s">
        <v>208</v>
      </c>
      <c r="B108" s="232"/>
      <c r="C108" s="232"/>
      <c r="D108" s="232"/>
      <c r="E108" s="125">
        <v>4000</v>
      </c>
      <c r="F108" s="125">
        <v>0</v>
      </c>
      <c r="G108" s="125">
        <v>4109</v>
      </c>
      <c r="H108" s="125">
        <f t="shared" si="2"/>
        <v>136</v>
      </c>
    </row>
    <row r="109" spans="1:8" ht="12.75">
      <c r="A109" s="232" t="s">
        <v>209</v>
      </c>
      <c r="B109" s="232"/>
      <c r="C109" s="232"/>
      <c r="D109" s="232"/>
      <c r="E109" s="125">
        <v>30000</v>
      </c>
      <c r="F109" s="125">
        <v>33000</v>
      </c>
      <c r="G109" s="125">
        <v>34052</v>
      </c>
      <c r="H109" s="125">
        <f t="shared" si="2"/>
        <v>1130</v>
      </c>
    </row>
    <row r="110" spans="1:8" ht="12.75">
      <c r="A110" s="232" t="s">
        <v>210</v>
      </c>
      <c r="B110" s="232"/>
      <c r="C110" s="232"/>
      <c r="D110" s="232"/>
      <c r="E110" s="125">
        <v>65000</v>
      </c>
      <c r="F110" s="125">
        <v>20000</v>
      </c>
      <c r="G110" s="125">
        <v>0</v>
      </c>
      <c r="H110" s="125">
        <f t="shared" si="2"/>
        <v>0</v>
      </c>
    </row>
    <row r="111" spans="1:8" ht="12.75">
      <c r="A111" s="232" t="s">
        <v>211</v>
      </c>
      <c r="B111" s="232"/>
      <c r="C111" s="232"/>
      <c r="D111" s="232"/>
      <c r="E111" s="125">
        <v>0</v>
      </c>
      <c r="F111" s="125">
        <v>30000</v>
      </c>
      <c r="G111" s="125">
        <v>38210</v>
      </c>
      <c r="H111" s="125">
        <f t="shared" si="2"/>
        <v>1268</v>
      </c>
    </row>
    <row r="112" spans="1:8" ht="12.75">
      <c r="A112" s="232" t="s">
        <v>212</v>
      </c>
      <c r="B112" s="232"/>
      <c r="C112" s="232"/>
      <c r="D112" s="232"/>
      <c r="E112" s="125">
        <v>17000</v>
      </c>
      <c r="F112" s="125">
        <v>0</v>
      </c>
      <c r="G112" s="125">
        <v>352</v>
      </c>
      <c r="H112" s="125">
        <f t="shared" si="2"/>
        <v>12</v>
      </c>
    </row>
    <row r="113" spans="1:8" ht="12.75">
      <c r="A113" s="232" t="s">
        <v>213</v>
      </c>
      <c r="B113" s="232"/>
      <c r="C113" s="232"/>
      <c r="D113" s="232"/>
      <c r="E113" s="125">
        <v>250000</v>
      </c>
      <c r="F113" s="125">
        <v>392000</v>
      </c>
      <c r="G113" s="125">
        <v>360365</v>
      </c>
      <c r="H113" s="125">
        <f t="shared" si="2"/>
        <v>11962</v>
      </c>
    </row>
    <row r="114" spans="1:8" ht="12.75">
      <c r="A114" s="232" t="s">
        <v>214</v>
      </c>
      <c r="B114" s="232"/>
      <c r="C114" s="232"/>
      <c r="D114" s="232"/>
      <c r="E114" s="125">
        <v>0</v>
      </c>
      <c r="F114" s="125">
        <v>10000</v>
      </c>
      <c r="G114" s="125">
        <v>3395</v>
      </c>
      <c r="H114" s="125">
        <f t="shared" si="2"/>
        <v>113</v>
      </c>
    </row>
    <row r="115" spans="1:8" ht="12.75">
      <c r="A115" s="232" t="s">
        <v>215</v>
      </c>
      <c r="B115" s="232"/>
      <c r="C115" s="232"/>
      <c r="D115" s="232"/>
      <c r="E115" s="125">
        <v>15000</v>
      </c>
      <c r="F115" s="125">
        <v>30000</v>
      </c>
      <c r="G115" s="125">
        <v>34846.5</v>
      </c>
      <c r="H115" s="125">
        <f t="shared" si="2"/>
        <v>1157</v>
      </c>
    </row>
    <row r="116" spans="1:8" ht="12.75">
      <c r="A116" s="232" t="s">
        <v>216</v>
      </c>
      <c r="B116" s="232"/>
      <c r="C116" s="232"/>
      <c r="D116" s="232"/>
      <c r="E116" s="125">
        <v>140000</v>
      </c>
      <c r="F116" s="125">
        <v>140000</v>
      </c>
      <c r="G116" s="125">
        <v>179922.5</v>
      </c>
      <c r="H116" s="125">
        <f t="shared" si="2"/>
        <v>5972</v>
      </c>
    </row>
    <row r="117" spans="1:8" ht="12.75">
      <c r="A117" s="232" t="s">
        <v>217</v>
      </c>
      <c r="B117" s="232"/>
      <c r="C117" s="232"/>
      <c r="D117" s="232"/>
      <c r="E117" s="125">
        <v>0</v>
      </c>
      <c r="F117" s="125">
        <v>1000</v>
      </c>
      <c r="G117" s="125">
        <v>634</v>
      </c>
      <c r="H117" s="125">
        <f t="shared" si="2"/>
        <v>21</v>
      </c>
    </row>
    <row r="118" spans="1:8" ht="12.75">
      <c r="A118" s="232" t="s">
        <v>218</v>
      </c>
      <c r="B118" s="232"/>
      <c r="C118" s="232"/>
      <c r="D118" s="232"/>
      <c r="E118" s="125">
        <v>0</v>
      </c>
      <c r="F118" s="125">
        <v>10000</v>
      </c>
      <c r="G118" s="125">
        <v>9273.5</v>
      </c>
      <c r="H118" s="125">
        <f t="shared" si="2"/>
        <v>308</v>
      </c>
    </row>
    <row r="119" spans="1:8" ht="12.75">
      <c r="A119" s="232" t="s">
        <v>219</v>
      </c>
      <c r="B119" s="232"/>
      <c r="C119" s="232"/>
      <c r="D119" s="232"/>
      <c r="E119" s="125">
        <v>30000</v>
      </c>
      <c r="F119" s="125">
        <v>50000</v>
      </c>
      <c r="G119" s="125">
        <v>67171</v>
      </c>
      <c r="H119" s="125">
        <f t="shared" si="2"/>
        <v>2230</v>
      </c>
    </row>
    <row r="120" spans="1:8" ht="12.75">
      <c r="A120" s="232" t="s">
        <v>220</v>
      </c>
      <c r="B120" s="232"/>
      <c r="C120" s="232"/>
      <c r="D120" s="232"/>
      <c r="E120" s="125">
        <v>30000</v>
      </c>
      <c r="F120" s="125">
        <v>150000</v>
      </c>
      <c r="G120" s="125">
        <v>171121</v>
      </c>
      <c r="H120" s="125">
        <f t="shared" si="2"/>
        <v>5680</v>
      </c>
    </row>
    <row r="121" spans="1:8" ht="12.75">
      <c r="A121" s="232" t="s">
        <v>221</v>
      </c>
      <c r="B121" s="232"/>
      <c r="C121" s="232"/>
      <c r="D121" s="232"/>
      <c r="E121" s="125">
        <v>0</v>
      </c>
      <c r="F121" s="125">
        <v>30000</v>
      </c>
      <c r="G121" s="125">
        <v>39913</v>
      </c>
      <c r="H121" s="125">
        <f t="shared" si="2"/>
        <v>1325</v>
      </c>
    </row>
    <row r="122" spans="1:8" ht="12.75">
      <c r="A122" s="232" t="s">
        <v>222</v>
      </c>
      <c r="B122" s="232"/>
      <c r="C122" s="232"/>
      <c r="D122" s="232"/>
      <c r="E122" s="125">
        <v>45000</v>
      </c>
      <c r="F122" s="125">
        <v>15000</v>
      </c>
      <c r="G122" s="125">
        <v>1115</v>
      </c>
      <c r="H122" s="125">
        <f t="shared" si="2"/>
        <v>37</v>
      </c>
    </row>
    <row r="123" spans="1:8" ht="12.75">
      <c r="A123" s="232" t="s">
        <v>223</v>
      </c>
      <c r="B123" s="232"/>
      <c r="C123" s="232"/>
      <c r="D123" s="232"/>
      <c r="E123" s="125">
        <v>7000</v>
      </c>
      <c r="F123" s="125">
        <v>35000</v>
      </c>
      <c r="G123" s="125">
        <v>35343</v>
      </c>
      <c r="H123" s="125">
        <f t="shared" si="2"/>
        <v>1173</v>
      </c>
    </row>
    <row r="124" spans="1:8" ht="12.75">
      <c r="A124" s="232" t="s">
        <v>224</v>
      </c>
      <c r="B124" s="232"/>
      <c r="C124" s="232"/>
      <c r="D124" s="232"/>
      <c r="E124" s="125">
        <v>300000</v>
      </c>
      <c r="F124" s="125">
        <v>250000</v>
      </c>
      <c r="G124" s="125">
        <v>239193.2</v>
      </c>
      <c r="H124" s="125">
        <f t="shared" si="2"/>
        <v>7940</v>
      </c>
    </row>
    <row r="125" spans="1:8" ht="12.75">
      <c r="A125" s="232" t="s">
        <v>225</v>
      </c>
      <c r="B125" s="232"/>
      <c r="C125" s="232"/>
      <c r="D125" s="232"/>
      <c r="E125" s="125">
        <v>15000</v>
      </c>
      <c r="F125" s="125">
        <v>5000</v>
      </c>
      <c r="G125" s="125">
        <v>7829</v>
      </c>
      <c r="H125" s="125">
        <f t="shared" si="2"/>
        <v>260</v>
      </c>
    </row>
    <row r="126" spans="1:8" ht="12.75">
      <c r="A126" s="232" t="s">
        <v>226</v>
      </c>
      <c r="B126" s="232"/>
      <c r="C126" s="232"/>
      <c r="D126" s="232"/>
      <c r="E126" s="125">
        <v>0</v>
      </c>
      <c r="F126" s="125">
        <v>20000</v>
      </c>
      <c r="G126" s="125">
        <v>16037</v>
      </c>
      <c r="H126" s="125">
        <f t="shared" si="2"/>
        <v>532</v>
      </c>
    </row>
    <row r="127" spans="1:8" ht="12.75">
      <c r="A127" s="232" t="s">
        <v>227</v>
      </c>
      <c r="B127" s="232"/>
      <c r="C127" s="232"/>
      <c r="D127" s="232"/>
      <c r="E127" s="125">
        <v>100000</v>
      </c>
      <c r="F127" s="125">
        <v>40000</v>
      </c>
      <c r="G127" s="125">
        <v>30399</v>
      </c>
      <c r="H127" s="125">
        <f t="shared" si="2"/>
        <v>1009</v>
      </c>
    </row>
    <row r="128" spans="1:8" ht="12.75">
      <c r="A128" s="232" t="s">
        <v>228</v>
      </c>
      <c r="B128" s="232"/>
      <c r="C128" s="232"/>
      <c r="D128" s="232"/>
      <c r="E128" s="125">
        <v>10000</v>
      </c>
      <c r="F128" s="125">
        <v>1000</v>
      </c>
      <c r="G128" s="125">
        <v>425</v>
      </c>
      <c r="H128" s="125">
        <f t="shared" si="2"/>
        <v>14</v>
      </c>
    </row>
    <row r="129" spans="1:8" ht="12.75">
      <c r="A129" s="233" t="s">
        <v>229</v>
      </c>
      <c r="B129" s="233"/>
      <c r="C129" s="233"/>
      <c r="D129" s="233"/>
      <c r="E129" s="125">
        <v>10000</v>
      </c>
      <c r="F129" s="125">
        <v>17000</v>
      </c>
      <c r="G129" s="125">
        <v>16986</v>
      </c>
      <c r="H129" s="125">
        <f t="shared" si="2"/>
        <v>564</v>
      </c>
    </row>
    <row r="130" spans="1:8" ht="12.75">
      <c r="A130" s="232" t="s">
        <v>230</v>
      </c>
      <c r="B130" s="232"/>
      <c r="C130" s="232"/>
      <c r="D130" s="232"/>
      <c r="E130" s="125">
        <v>3000</v>
      </c>
      <c r="F130" s="125">
        <v>2000</v>
      </c>
      <c r="G130" s="125">
        <v>1685</v>
      </c>
      <c r="H130" s="125">
        <f t="shared" si="2"/>
        <v>56</v>
      </c>
    </row>
    <row r="131" spans="1:8" ht="12.75">
      <c r="A131" s="128" t="s">
        <v>231</v>
      </c>
      <c r="B131" s="129"/>
      <c r="C131" s="129"/>
      <c r="D131" s="127"/>
      <c r="E131" s="125">
        <v>0</v>
      </c>
      <c r="F131" s="125">
        <v>0</v>
      </c>
      <c r="G131" s="125">
        <v>214</v>
      </c>
      <c r="H131" s="125">
        <f t="shared" si="2"/>
        <v>7</v>
      </c>
    </row>
    <row r="132" spans="1:8" ht="12.75">
      <c r="A132" s="128" t="s">
        <v>232</v>
      </c>
      <c r="B132" s="129"/>
      <c r="C132" s="129"/>
      <c r="D132" s="127"/>
      <c r="E132" s="125">
        <v>12000</v>
      </c>
      <c r="F132" s="125">
        <v>12000</v>
      </c>
      <c r="G132" s="125">
        <v>6146</v>
      </c>
      <c r="H132" s="125">
        <f t="shared" si="2"/>
        <v>204</v>
      </c>
    </row>
    <row r="133" spans="1:8" ht="12.75">
      <c r="A133" s="128" t="s">
        <v>233</v>
      </c>
      <c r="B133" s="129"/>
      <c r="C133" s="129"/>
      <c r="D133" s="127"/>
      <c r="E133" s="125">
        <v>3000</v>
      </c>
      <c r="F133" s="125">
        <v>3000</v>
      </c>
      <c r="G133" s="125">
        <v>891</v>
      </c>
      <c r="H133" s="125">
        <f t="shared" si="2"/>
        <v>30</v>
      </c>
    </row>
    <row r="134" spans="1:8" ht="12.75">
      <c r="A134" s="163" t="s">
        <v>234</v>
      </c>
      <c r="B134" s="164"/>
      <c r="C134" s="164"/>
      <c r="D134" s="165"/>
      <c r="E134" s="125">
        <v>8000</v>
      </c>
      <c r="F134" s="125">
        <v>3000</v>
      </c>
      <c r="G134" s="125">
        <v>2553</v>
      </c>
      <c r="H134" s="125">
        <f t="shared" si="2"/>
        <v>85</v>
      </c>
    </row>
    <row r="135" spans="1:8" ht="12.75">
      <c r="A135" s="128" t="s">
        <v>235</v>
      </c>
      <c r="B135" s="129"/>
      <c r="C135" s="129"/>
      <c r="D135" s="127"/>
      <c r="E135" s="149">
        <v>9000</v>
      </c>
      <c r="F135" s="125">
        <v>5000</v>
      </c>
      <c r="G135" s="125">
        <v>5189</v>
      </c>
      <c r="H135" s="125">
        <f t="shared" si="2"/>
        <v>172</v>
      </c>
    </row>
    <row r="136" spans="1:8" ht="12.75">
      <c r="A136" s="128" t="s">
        <v>236</v>
      </c>
      <c r="B136" s="129"/>
      <c r="C136" s="129"/>
      <c r="D136" s="127"/>
      <c r="E136" s="149">
        <v>7000</v>
      </c>
      <c r="F136" s="125">
        <v>3000</v>
      </c>
      <c r="G136" s="125">
        <v>2668.5</v>
      </c>
      <c r="H136" s="125">
        <f t="shared" si="2"/>
        <v>89</v>
      </c>
    </row>
    <row r="137" spans="1:8" ht="12.75">
      <c r="A137" s="128" t="s">
        <v>237</v>
      </c>
      <c r="B137" s="129"/>
      <c r="C137" s="129"/>
      <c r="D137" s="127"/>
      <c r="E137" s="149">
        <v>17000</v>
      </c>
      <c r="F137" s="125">
        <v>18000</v>
      </c>
      <c r="G137" s="125">
        <v>26590</v>
      </c>
      <c r="H137" s="125">
        <f t="shared" si="2"/>
        <v>883</v>
      </c>
    </row>
    <row r="138" spans="1:8" ht="12.75">
      <c r="A138" s="128" t="s">
        <v>238</v>
      </c>
      <c r="B138" s="129"/>
      <c r="C138" s="129"/>
      <c r="D138" s="127"/>
      <c r="E138" s="149">
        <v>9000</v>
      </c>
      <c r="F138" s="125">
        <v>0</v>
      </c>
      <c r="G138" s="125">
        <v>0</v>
      </c>
      <c r="H138" s="125">
        <f t="shared" si="2"/>
        <v>0</v>
      </c>
    </row>
    <row r="139" spans="1:8" ht="12.75">
      <c r="A139" s="128" t="s">
        <v>240</v>
      </c>
      <c r="B139" s="129"/>
      <c r="C139" s="129"/>
      <c r="D139" s="127"/>
      <c r="E139" s="149">
        <v>95000</v>
      </c>
      <c r="F139" s="125">
        <v>65000</v>
      </c>
      <c r="G139" s="125">
        <v>63076.7</v>
      </c>
      <c r="H139" s="125">
        <f t="shared" si="2"/>
        <v>2094</v>
      </c>
    </row>
    <row r="140" spans="1:8" ht="12.75">
      <c r="A140" s="128" t="s">
        <v>239</v>
      </c>
      <c r="B140" s="129"/>
      <c r="C140" s="129"/>
      <c r="D140" s="127"/>
      <c r="E140" s="149">
        <v>7000</v>
      </c>
      <c r="F140" s="125">
        <v>7000</v>
      </c>
      <c r="G140" s="125">
        <v>5636.5</v>
      </c>
      <c r="H140" s="125">
        <f t="shared" si="2"/>
        <v>187</v>
      </c>
    </row>
    <row r="141" spans="1:8" ht="12.75">
      <c r="A141" s="128" t="s">
        <v>241</v>
      </c>
      <c r="B141" s="129"/>
      <c r="C141" s="129"/>
      <c r="D141" s="127"/>
      <c r="E141" s="149">
        <v>30000</v>
      </c>
      <c r="F141" s="125">
        <v>40000</v>
      </c>
      <c r="G141" s="125">
        <v>32360</v>
      </c>
      <c r="H141" s="125">
        <f t="shared" si="2"/>
        <v>1074</v>
      </c>
    </row>
    <row r="142" spans="1:8" ht="12.75">
      <c r="A142" s="163" t="s">
        <v>242</v>
      </c>
      <c r="B142" s="164"/>
      <c r="C142" s="164"/>
      <c r="D142" s="165"/>
      <c r="E142" s="149">
        <v>20000</v>
      </c>
      <c r="F142" s="125">
        <v>20000</v>
      </c>
      <c r="G142" s="125">
        <v>23299.5</v>
      </c>
      <c r="H142" s="125">
        <f t="shared" si="2"/>
        <v>773</v>
      </c>
    </row>
    <row r="143" spans="1:8" ht="12.75">
      <c r="A143" s="128" t="s">
        <v>243</v>
      </c>
      <c r="B143" s="129"/>
      <c r="C143" s="129"/>
      <c r="D143" s="127"/>
      <c r="E143" s="149">
        <v>0</v>
      </c>
      <c r="F143" s="125">
        <v>7000</v>
      </c>
      <c r="G143" s="125">
        <v>8509</v>
      </c>
      <c r="H143" s="125">
        <f t="shared" si="2"/>
        <v>282</v>
      </c>
    </row>
    <row r="144" spans="1:8" ht="12.75">
      <c r="A144" s="128" t="s">
        <v>244</v>
      </c>
      <c r="B144" s="129"/>
      <c r="C144" s="129"/>
      <c r="D144" s="127"/>
      <c r="E144" s="149">
        <v>15000</v>
      </c>
      <c r="F144" s="125">
        <v>15000</v>
      </c>
      <c r="G144" s="125">
        <v>17943</v>
      </c>
      <c r="H144" s="125">
        <f t="shared" si="2"/>
        <v>596</v>
      </c>
    </row>
    <row r="145" spans="1:8" ht="12.75">
      <c r="A145" s="128" t="s">
        <v>245</v>
      </c>
      <c r="B145" s="129"/>
      <c r="C145" s="129"/>
      <c r="D145" s="127"/>
      <c r="E145" s="149">
        <v>9000</v>
      </c>
      <c r="F145" s="125">
        <v>9000</v>
      </c>
      <c r="G145" s="125">
        <v>5409.5</v>
      </c>
      <c r="H145" s="125">
        <f t="shared" si="2"/>
        <v>180</v>
      </c>
    </row>
    <row r="146" spans="1:8" ht="12.75">
      <c r="A146" s="128" t="s">
        <v>246</v>
      </c>
      <c r="B146" s="129"/>
      <c r="C146" s="129"/>
      <c r="D146" s="127"/>
      <c r="E146" s="149">
        <v>0</v>
      </c>
      <c r="F146" s="125">
        <v>50000</v>
      </c>
      <c r="G146" s="125">
        <v>0</v>
      </c>
      <c r="H146" s="125">
        <f t="shared" si="2"/>
        <v>0</v>
      </c>
    </row>
    <row r="147" spans="1:8" ht="12.75">
      <c r="A147" s="128" t="s">
        <v>247</v>
      </c>
      <c r="B147" s="129"/>
      <c r="C147" s="129"/>
      <c r="D147" s="127"/>
      <c r="E147" s="149">
        <v>0</v>
      </c>
      <c r="F147" s="125">
        <v>0</v>
      </c>
      <c r="G147" s="125">
        <v>54</v>
      </c>
      <c r="H147" s="125">
        <f t="shared" si="2"/>
        <v>2</v>
      </c>
    </row>
    <row r="148" spans="1:8" ht="12.75">
      <c r="A148" s="128" t="s">
        <v>248</v>
      </c>
      <c r="B148" s="129"/>
      <c r="C148" s="129"/>
      <c r="D148" s="127"/>
      <c r="E148" s="149">
        <v>9000</v>
      </c>
      <c r="F148" s="125">
        <v>1000</v>
      </c>
      <c r="G148" s="125">
        <v>0</v>
      </c>
      <c r="H148" s="125">
        <f t="shared" si="2"/>
        <v>0</v>
      </c>
    </row>
    <row r="149" spans="1:8" ht="12.75">
      <c r="A149" s="128" t="s">
        <v>249</v>
      </c>
      <c r="B149" s="129"/>
      <c r="C149" s="129"/>
      <c r="D149" s="127"/>
      <c r="E149" s="149">
        <v>10000</v>
      </c>
      <c r="F149" s="125">
        <v>10000</v>
      </c>
      <c r="G149" s="125">
        <v>12392</v>
      </c>
      <c r="H149" s="125">
        <f t="shared" si="2"/>
        <v>411</v>
      </c>
    </row>
    <row r="150" spans="1:8" ht="12.75">
      <c r="A150" s="128" t="s">
        <v>250</v>
      </c>
      <c r="B150" s="129"/>
      <c r="C150" s="129"/>
      <c r="D150" s="127"/>
      <c r="E150" s="149">
        <v>8000</v>
      </c>
      <c r="F150" s="125">
        <v>1000</v>
      </c>
      <c r="G150" s="125">
        <v>0</v>
      </c>
      <c r="H150" s="125">
        <f t="shared" si="2"/>
        <v>0</v>
      </c>
    </row>
    <row r="151" spans="1:8" ht="12.75">
      <c r="A151" s="128" t="s">
        <v>251</v>
      </c>
      <c r="B151" s="129"/>
      <c r="C151" s="129"/>
      <c r="D151" s="127"/>
      <c r="E151" s="149">
        <v>9000</v>
      </c>
      <c r="F151" s="125">
        <v>9000</v>
      </c>
      <c r="G151" s="125">
        <v>6750</v>
      </c>
      <c r="H151" s="125">
        <f t="shared" si="2"/>
        <v>224</v>
      </c>
    </row>
    <row r="152" spans="1:8" ht="12.75">
      <c r="A152" s="128" t="s">
        <v>252</v>
      </c>
      <c r="B152" s="129"/>
      <c r="C152" s="129"/>
      <c r="D152" s="127"/>
      <c r="E152" s="149">
        <v>3000</v>
      </c>
      <c r="F152" s="125">
        <v>1000</v>
      </c>
      <c r="G152" s="125">
        <v>150</v>
      </c>
      <c r="H152" s="125">
        <f t="shared" si="2"/>
        <v>5</v>
      </c>
    </row>
    <row r="153" spans="1:8" ht="12.75">
      <c r="A153" s="128" t="s">
        <v>253</v>
      </c>
      <c r="B153" s="129"/>
      <c r="C153" s="129"/>
      <c r="D153" s="127"/>
      <c r="E153" s="149">
        <v>35000</v>
      </c>
      <c r="F153" s="125">
        <v>40000</v>
      </c>
      <c r="G153" s="125">
        <v>45545.6</v>
      </c>
      <c r="H153" s="125">
        <f t="shared" si="2"/>
        <v>1512</v>
      </c>
    </row>
    <row r="154" spans="1:8" ht="12.75">
      <c r="A154" s="128" t="s">
        <v>254</v>
      </c>
      <c r="B154" s="129"/>
      <c r="C154" s="129"/>
      <c r="D154" s="127"/>
      <c r="E154" s="149">
        <v>6000</v>
      </c>
      <c r="F154" s="125">
        <v>6000</v>
      </c>
      <c r="G154" s="125">
        <v>3753</v>
      </c>
      <c r="H154" s="125">
        <f t="shared" si="2"/>
        <v>125</v>
      </c>
    </row>
    <row r="155" spans="1:8" ht="12.75">
      <c r="A155" s="128" t="s">
        <v>255</v>
      </c>
      <c r="B155" s="129"/>
      <c r="C155" s="129"/>
      <c r="D155" s="127"/>
      <c r="E155" s="149">
        <v>2000</v>
      </c>
      <c r="F155" s="125">
        <v>2000</v>
      </c>
      <c r="G155" s="125">
        <v>1380</v>
      </c>
      <c r="H155" s="125">
        <f t="shared" si="2"/>
        <v>46</v>
      </c>
    </row>
    <row r="156" spans="1:8" ht="12.75">
      <c r="A156" s="128" t="s">
        <v>256</v>
      </c>
      <c r="B156" s="129"/>
      <c r="C156" s="129"/>
      <c r="D156" s="127"/>
      <c r="E156" s="149">
        <v>25000</v>
      </c>
      <c r="F156" s="125">
        <v>3000</v>
      </c>
      <c r="G156" s="125">
        <v>0</v>
      </c>
      <c r="H156" s="125">
        <f t="shared" si="2"/>
        <v>0</v>
      </c>
    </row>
    <row r="157" spans="1:8" ht="12.75">
      <c r="A157" s="128" t="s">
        <v>257</v>
      </c>
      <c r="B157" s="129"/>
      <c r="C157" s="129"/>
      <c r="D157" s="127"/>
      <c r="E157" s="149">
        <v>12000</v>
      </c>
      <c r="F157" s="125">
        <v>35000</v>
      </c>
      <c r="G157" s="125">
        <v>34172</v>
      </c>
      <c r="H157" s="125">
        <f t="shared" si="2"/>
        <v>1134</v>
      </c>
    </row>
    <row r="158" spans="1:8" ht="12.75">
      <c r="A158" s="163" t="s">
        <v>258</v>
      </c>
      <c r="B158" s="164"/>
      <c r="C158" s="164"/>
      <c r="D158" s="165"/>
      <c r="E158" s="149">
        <v>55000</v>
      </c>
      <c r="F158" s="125">
        <v>25000</v>
      </c>
      <c r="G158" s="125">
        <v>3146</v>
      </c>
      <c r="H158" s="125">
        <f t="shared" si="2"/>
        <v>104</v>
      </c>
    </row>
    <row r="159" spans="1:8" ht="12.75">
      <c r="A159" s="128" t="s">
        <v>259</v>
      </c>
      <c r="B159" s="129"/>
      <c r="C159" s="129"/>
      <c r="D159" s="127"/>
      <c r="E159" s="125">
        <v>7000</v>
      </c>
      <c r="F159" s="125">
        <v>2000</v>
      </c>
      <c r="G159" s="125">
        <v>1448</v>
      </c>
      <c r="H159" s="125">
        <f t="shared" si="2"/>
        <v>48</v>
      </c>
    </row>
    <row r="160" spans="1:8" ht="12.75">
      <c r="A160" s="128" t="s">
        <v>260</v>
      </c>
      <c r="B160" s="129"/>
      <c r="C160" s="129"/>
      <c r="D160" s="127"/>
      <c r="E160" s="125">
        <v>4000</v>
      </c>
      <c r="F160" s="125">
        <v>0</v>
      </c>
      <c r="G160" s="125">
        <v>0</v>
      </c>
      <c r="H160" s="125">
        <f t="shared" si="2"/>
        <v>0</v>
      </c>
    </row>
    <row r="161" spans="1:8" ht="12.75">
      <c r="A161" s="128" t="s">
        <v>261</v>
      </c>
      <c r="B161" s="129"/>
      <c r="C161" s="129"/>
      <c r="D161" s="127"/>
      <c r="E161" s="125">
        <v>15000</v>
      </c>
      <c r="F161" s="125">
        <v>15000</v>
      </c>
      <c r="G161" s="125">
        <v>12670</v>
      </c>
      <c r="H161" s="125">
        <f t="shared" si="2"/>
        <v>421</v>
      </c>
    </row>
    <row r="162" spans="1:8" ht="12.75">
      <c r="A162" s="128" t="s">
        <v>262</v>
      </c>
      <c r="B162" s="129"/>
      <c r="C162" s="129"/>
      <c r="D162" s="127"/>
      <c r="E162" s="125">
        <v>0</v>
      </c>
      <c r="F162" s="125">
        <v>5000</v>
      </c>
      <c r="G162" s="125">
        <v>3480</v>
      </c>
      <c r="H162" s="125">
        <f t="shared" si="2"/>
        <v>116</v>
      </c>
    </row>
    <row r="163" spans="1:8" ht="12.75">
      <c r="A163" s="128" t="s">
        <v>263</v>
      </c>
      <c r="B163" s="129"/>
      <c r="C163" s="129"/>
      <c r="D163" s="127"/>
      <c r="E163" s="125">
        <v>9000</v>
      </c>
      <c r="F163" s="125">
        <v>2000</v>
      </c>
      <c r="G163" s="125">
        <v>1216</v>
      </c>
      <c r="H163" s="125">
        <f t="shared" si="2"/>
        <v>40</v>
      </c>
    </row>
    <row r="164" spans="1:8" ht="12.75">
      <c r="A164" s="128" t="s">
        <v>264</v>
      </c>
      <c r="B164" s="129"/>
      <c r="C164" s="129"/>
      <c r="D164" s="127"/>
      <c r="E164" s="125">
        <v>0</v>
      </c>
      <c r="F164" s="125">
        <v>5000</v>
      </c>
      <c r="G164" s="125">
        <v>4617</v>
      </c>
      <c r="H164" s="125">
        <f t="shared" si="2"/>
        <v>153</v>
      </c>
    </row>
    <row r="165" spans="1:8" ht="12.75">
      <c r="A165" s="128" t="s">
        <v>265</v>
      </c>
      <c r="B165" s="129"/>
      <c r="C165" s="129"/>
      <c r="D165" s="127"/>
      <c r="E165" s="125">
        <v>3000</v>
      </c>
      <c r="F165" s="125">
        <v>3000</v>
      </c>
      <c r="G165" s="125">
        <v>1245</v>
      </c>
      <c r="H165" s="125">
        <f t="shared" si="2"/>
        <v>41</v>
      </c>
    </row>
    <row r="166" spans="1:8" ht="12.75">
      <c r="A166" s="128" t="s">
        <v>266</v>
      </c>
      <c r="B166" s="129"/>
      <c r="C166" s="129"/>
      <c r="D166" s="127"/>
      <c r="E166" s="125">
        <v>7000</v>
      </c>
      <c r="F166" s="125">
        <v>8000</v>
      </c>
      <c r="G166" s="125">
        <v>0</v>
      </c>
      <c r="H166" s="125">
        <f t="shared" si="2"/>
        <v>0</v>
      </c>
    </row>
    <row r="167" spans="1:8" ht="12.75">
      <c r="A167" s="128" t="s">
        <v>267</v>
      </c>
      <c r="B167" s="129"/>
      <c r="C167" s="129"/>
      <c r="D167" s="127"/>
      <c r="E167" s="125">
        <v>3000</v>
      </c>
      <c r="F167" s="125">
        <v>3000</v>
      </c>
      <c r="G167" s="125">
        <v>1575</v>
      </c>
      <c r="H167" s="125">
        <f t="shared" si="2"/>
        <v>52</v>
      </c>
    </row>
    <row r="168" spans="1:8" ht="12.75">
      <c r="A168" s="128" t="s">
        <v>268</v>
      </c>
      <c r="B168" s="129"/>
      <c r="C168" s="129"/>
      <c r="D168" s="127"/>
      <c r="E168" s="125">
        <v>7000</v>
      </c>
      <c r="F168" s="125">
        <v>7000</v>
      </c>
      <c r="G168" s="125">
        <v>15125</v>
      </c>
      <c r="H168" s="125">
        <f t="shared" si="2"/>
        <v>502</v>
      </c>
    </row>
    <row r="169" spans="1:8" ht="12.75">
      <c r="A169" s="128" t="s">
        <v>269</v>
      </c>
      <c r="B169" s="129"/>
      <c r="C169" s="129"/>
      <c r="D169" s="127"/>
      <c r="E169" s="125">
        <v>0</v>
      </c>
      <c r="F169" s="125">
        <v>1200000</v>
      </c>
      <c r="G169" s="125">
        <v>1071908</v>
      </c>
      <c r="H169" s="125">
        <f t="shared" si="2"/>
        <v>35581</v>
      </c>
    </row>
    <row r="170" spans="1:8" ht="12.75">
      <c r="A170" s="128" t="s">
        <v>270</v>
      </c>
      <c r="B170" s="129"/>
      <c r="C170" s="129"/>
      <c r="D170" s="127"/>
      <c r="E170" s="125">
        <v>0</v>
      </c>
      <c r="F170" s="125">
        <v>60000</v>
      </c>
      <c r="G170" s="125">
        <v>50345</v>
      </c>
      <c r="H170" s="125">
        <f t="shared" si="2"/>
        <v>1671</v>
      </c>
    </row>
    <row r="171" spans="1:8" ht="12.75">
      <c r="A171" s="128" t="s">
        <v>271</v>
      </c>
      <c r="B171" s="129"/>
      <c r="C171" s="129"/>
      <c r="D171" s="127"/>
      <c r="E171" s="125">
        <v>0</v>
      </c>
      <c r="F171" s="125">
        <v>0</v>
      </c>
      <c r="G171" s="125">
        <v>711</v>
      </c>
      <c r="H171" s="125">
        <f t="shared" si="2"/>
        <v>24</v>
      </c>
    </row>
    <row r="172" spans="1:8" ht="12.75">
      <c r="A172" s="128" t="s">
        <v>272</v>
      </c>
      <c r="B172" s="129"/>
      <c r="C172" s="129"/>
      <c r="D172" s="127"/>
      <c r="E172" s="125">
        <v>220000</v>
      </c>
      <c r="F172" s="125">
        <v>27000</v>
      </c>
      <c r="G172" s="125">
        <v>17956</v>
      </c>
      <c r="H172" s="125">
        <f t="shared" si="2"/>
        <v>596</v>
      </c>
    </row>
    <row r="173" spans="1:8" ht="12.75">
      <c r="A173" s="163" t="s">
        <v>273</v>
      </c>
      <c r="B173" s="164"/>
      <c r="C173" s="164"/>
      <c r="D173" s="165"/>
      <c r="E173" s="125">
        <v>23000</v>
      </c>
      <c r="F173" s="125">
        <v>4000</v>
      </c>
      <c r="G173" s="125">
        <v>4660</v>
      </c>
      <c r="H173" s="125">
        <f t="shared" si="2"/>
        <v>155</v>
      </c>
    </row>
    <row r="174" spans="1:8" ht="12.75">
      <c r="A174" s="128" t="s">
        <v>274</v>
      </c>
      <c r="B174" s="129"/>
      <c r="C174" s="129"/>
      <c r="D174" s="127"/>
      <c r="E174" s="125">
        <v>4000</v>
      </c>
      <c r="F174" s="125">
        <v>1000</v>
      </c>
      <c r="G174" s="125">
        <v>570</v>
      </c>
      <c r="H174" s="125">
        <f t="shared" si="2"/>
        <v>19</v>
      </c>
    </row>
    <row r="175" spans="1:8" ht="12.75">
      <c r="A175" s="128" t="s">
        <v>275</v>
      </c>
      <c r="B175" s="129"/>
      <c r="C175" s="129"/>
      <c r="D175" s="127"/>
      <c r="E175" s="125">
        <v>31000</v>
      </c>
      <c r="F175" s="125">
        <v>6000</v>
      </c>
      <c r="G175" s="125">
        <v>5670</v>
      </c>
      <c r="H175" s="125">
        <f t="shared" si="2"/>
        <v>188</v>
      </c>
    </row>
    <row r="176" spans="1:8" ht="12.75">
      <c r="A176" s="128" t="s">
        <v>276</v>
      </c>
      <c r="B176" s="129"/>
      <c r="C176" s="129"/>
      <c r="D176" s="127"/>
      <c r="E176" s="125">
        <v>2000</v>
      </c>
      <c r="F176" s="125">
        <v>1000</v>
      </c>
      <c r="G176" s="125">
        <v>801</v>
      </c>
      <c r="H176" s="125">
        <f t="shared" si="2"/>
        <v>27</v>
      </c>
    </row>
    <row r="177" spans="1:8" ht="12.75">
      <c r="A177" s="128" t="s">
        <v>277</v>
      </c>
      <c r="B177" s="129"/>
      <c r="C177" s="129"/>
      <c r="D177" s="127"/>
      <c r="E177" s="125">
        <v>6000</v>
      </c>
      <c r="F177" s="125">
        <v>1000</v>
      </c>
      <c r="G177" s="125">
        <v>891</v>
      </c>
      <c r="H177" s="125">
        <f t="shared" si="2"/>
        <v>30</v>
      </c>
    </row>
    <row r="178" spans="1:8" ht="12.75">
      <c r="A178" s="128" t="s">
        <v>278</v>
      </c>
      <c r="B178" s="129"/>
      <c r="C178" s="129"/>
      <c r="D178" s="127"/>
      <c r="E178" s="125">
        <v>2000</v>
      </c>
      <c r="F178" s="125">
        <v>1000</v>
      </c>
      <c r="G178" s="125">
        <v>421</v>
      </c>
      <c r="H178" s="125">
        <f t="shared" si="2"/>
        <v>14</v>
      </c>
    </row>
    <row r="179" spans="1:8" ht="12.75">
      <c r="A179" s="128" t="s">
        <v>279</v>
      </c>
      <c r="B179" s="129"/>
      <c r="C179" s="129"/>
      <c r="D179" s="127"/>
      <c r="E179" s="125">
        <v>9000</v>
      </c>
      <c r="F179" s="125">
        <v>2000</v>
      </c>
      <c r="G179" s="125">
        <v>1925</v>
      </c>
      <c r="H179" s="125">
        <f t="shared" si="2"/>
        <v>64</v>
      </c>
    </row>
    <row r="180" spans="1:8" ht="12.75">
      <c r="A180" s="163" t="s">
        <v>280</v>
      </c>
      <c r="B180" s="164"/>
      <c r="C180" s="164"/>
      <c r="D180" s="165"/>
      <c r="E180" s="125">
        <v>30000</v>
      </c>
      <c r="F180" s="125">
        <v>33000</v>
      </c>
      <c r="G180" s="125">
        <v>30000</v>
      </c>
      <c r="H180" s="125">
        <f t="shared" si="2"/>
        <v>996</v>
      </c>
    </row>
    <row r="181" spans="1:8" ht="12.75">
      <c r="A181" s="128" t="s">
        <v>281</v>
      </c>
      <c r="B181" s="129"/>
      <c r="C181" s="129"/>
      <c r="D181" s="127"/>
      <c r="E181" s="149">
        <v>3000</v>
      </c>
      <c r="F181" s="125">
        <v>3000</v>
      </c>
      <c r="G181" s="125">
        <v>0</v>
      </c>
      <c r="H181" s="125">
        <f t="shared" si="2"/>
        <v>0</v>
      </c>
    </row>
    <row r="182" spans="1:8" ht="12.75">
      <c r="A182" s="128" t="s">
        <v>282</v>
      </c>
      <c r="B182" s="129"/>
      <c r="C182" s="129"/>
      <c r="D182" s="127"/>
      <c r="E182" s="149">
        <v>0</v>
      </c>
      <c r="F182" s="125">
        <v>2000</v>
      </c>
      <c r="G182" s="125">
        <v>18572</v>
      </c>
      <c r="H182" s="125">
        <f t="shared" si="2"/>
        <v>616</v>
      </c>
    </row>
    <row r="183" spans="1:8" ht="12.75">
      <c r="A183" s="128" t="s">
        <v>283</v>
      </c>
      <c r="B183" s="129"/>
      <c r="C183" s="129"/>
      <c r="D183" s="127"/>
      <c r="E183" s="149">
        <v>30000</v>
      </c>
      <c r="F183" s="125">
        <v>30000</v>
      </c>
      <c r="G183" s="125">
        <v>0</v>
      </c>
      <c r="H183" s="125">
        <f t="shared" si="2"/>
        <v>0</v>
      </c>
    </row>
    <row r="184" spans="1:8" ht="12.75">
      <c r="A184" s="128" t="s">
        <v>284</v>
      </c>
      <c r="B184" s="129"/>
      <c r="C184" s="129"/>
      <c r="D184" s="127"/>
      <c r="E184" s="149">
        <v>6000</v>
      </c>
      <c r="F184" s="125">
        <v>8000</v>
      </c>
      <c r="G184" s="125">
        <v>10125</v>
      </c>
      <c r="H184" s="125">
        <f t="shared" si="2"/>
        <v>336</v>
      </c>
    </row>
    <row r="185" spans="1:8" ht="12.75">
      <c r="A185" s="163" t="s">
        <v>285</v>
      </c>
      <c r="B185" s="164"/>
      <c r="C185" s="164"/>
      <c r="D185" s="165"/>
      <c r="E185" s="149">
        <v>0</v>
      </c>
      <c r="F185" s="125">
        <v>2000</v>
      </c>
      <c r="G185" s="125">
        <v>910</v>
      </c>
      <c r="H185" s="125">
        <f t="shared" si="2"/>
        <v>30</v>
      </c>
    </row>
    <row r="186" spans="1:8" ht="12.75">
      <c r="A186" s="128" t="s">
        <v>286</v>
      </c>
      <c r="B186" s="129"/>
      <c r="C186" s="129"/>
      <c r="D186" s="127"/>
      <c r="E186" s="149">
        <v>0</v>
      </c>
      <c r="F186" s="125">
        <v>1000</v>
      </c>
      <c r="G186" s="125">
        <v>152</v>
      </c>
      <c r="H186" s="125">
        <f t="shared" si="2"/>
        <v>5</v>
      </c>
    </row>
    <row r="187" spans="1:8" ht="12.75">
      <c r="A187" s="128" t="s">
        <v>287</v>
      </c>
      <c r="B187" s="129"/>
      <c r="C187" s="129"/>
      <c r="D187" s="127"/>
      <c r="E187" s="149">
        <v>0</v>
      </c>
      <c r="F187" s="125">
        <v>2000</v>
      </c>
      <c r="G187" s="125">
        <v>1456</v>
      </c>
      <c r="H187" s="125">
        <f t="shared" si="2"/>
        <v>48</v>
      </c>
    </row>
    <row r="188" spans="1:8" ht="12.75">
      <c r="A188" s="128" t="s">
        <v>288</v>
      </c>
      <c r="B188" s="129"/>
      <c r="C188" s="129"/>
      <c r="D188" s="127"/>
      <c r="E188" s="149">
        <v>0</v>
      </c>
      <c r="F188" s="125">
        <v>0</v>
      </c>
      <c r="G188" s="125">
        <v>88</v>
      </c>
      <c r="H188" s="125">
        <f t="shared" si="2"/>
        <v>3</v>
      </c>
    </row>
    <row r="189" spans="1:8" ht="12.75">
      <c r="A189" s="128" t="s">
        <v>289</v>
      </c>
      <c r="B189" s="129"/>
      <c r="C189" s="129"/>
      <c r="D189" s="127"/>
      <c r="E189" s="149">
        <v>0</v>
      </c>
      <c r="F189" s="125">
        <v>1000</v>
      </c>
      <c r="G189" s="125">
        <v>312</v>
      </c>
      <c r="H189" s="125">
        <f t="shared" si="2"/>
        <v>10</v>
      </c>
    </row>
    <row r="190" spans="1:8" ht="12.75">
      <c r="A190" s="128" t="s">
        <v>290</v>
      </c>
      <c r="B190" s="129"/>
      <c r="C190" s="129"/>
      <c r="D190" s="127"/>
      <c r="E190" s="149">
        <v>0</v>
      </c>
      <c r="F190" s="125">
        <v>0</v>
      </c>
      <c r="G190" s="125">
        <v>104</v>
      </c>
      <c r="H190" s="125">
        <f t="shared" si="2"/>
        <v>3</v>
      </c>
    </row>
    <row r="191" spans="1:8" ht="12.75">
      <c r="A191" s="128" t="s">
        <v>291</v>
      </c>
      <c r="B191" s="129"/>
      <c r="C191" s="129"/>
      <c r="D191" s="127"/>
      <c r="E191" s="149">
        <v>0</v>
      </c>
      <c r="F191" s="125">
        <v>1000</v>
      </c>
      <c r="G191" s="125">
        <v>496</v>
      </c>
      <c r="H191" s="125">
        <f t="shared" si="2"/>
        <v>16</v>
      </c>
    </row>
    <row r="192" spans="1:8" ht="12.75">
      <c r="A192" s="128" t="s">
        <v>292</v>
      </c>
      <c r="B192" s="129"/>
      <c r="C192" s="129"/>
      <c r="D192" s="127"/>
      <c r="E192" s="149">
        <v>0</v>
      </c>
      <c r="F192" s="125">
        <v>0</v>
      </c>
      <c r="G192" s="125">
        <v>-1737</v>
      </c>
      <c r="H192" s="125">
        <f t="shared" si="2"/>
        <v>-58</v>
      </c>
    </row>
    <row r="193" spans="1:8" ht="12.75">
      <c r="A193" s="128" t="s">
        <v>293</v>
      </c>
      <c r="B193" s="129"/>
      <c r="C193" s="129"/>
      <c r="D193" s="127"/>
      <c r="E193" s="149">
        <v>0</v>
      </c>
      <c r="F193" s="125">
        <v>0</v>
      </c>
      <c r="G193" s="125">
        <v>-700</v>
      </c>
      <c r="H193" s="125">
        <f t="shared" si="2"/>
        <v>-23</v>
      </c>
    </row>
    <row r="194" spans="1:8" ht="12.75">
      <c r="A194" s="128" t="s">
        <v>294</v>
      </c>
      <c r="B194" s="129"/>
      <c r="C194" s="129"/>
      <c r="D194" s="127"/>
      <c r="E194" s="149">
        <v>0</v>
      </c>
      <c r="F194" s="125">
        <v>1000</v>
      </c>
      <c r="G194" s="125">
        <v>3064</v>
      </c>
      <c r="H194" s="125">
        <f t="shared" si="2"/>
        <v>102</v>
      </c>
    </row>
    <row r="195" spans="1:8" ht="12.75">
      <c r="A195" s="128" t="s">
        <v>295</v>
      </c>
      <c r="B195" s="129"/>
      <c r="C195" s="129"/>
      <c r="D195" s="127"/>
      <c r="E195" s="149">
        <v>0</v>
      </c>
      <c r="F195" s="125">
        <v>3000</v>
      </c>
      <c r="G195" s="125">
        <v>3371</v>
      </c>
      <c r="H195" s="125">
        <f t="shared" si="2"/>
        <v>112</v>
      </c>
    </row>
    <row r="196" spans="1:8" ht="12.75">
      <c r="A196" s="128" t="s">
        <v>296</v>
      </c>
      <c r="B196" s="129"/>
      <c r="C196" s="129"/>
      <c r="D196" s="127"/>
      <c r="E196" s="149">
        <v>0</v>
      </c>
      <c r="F196" s="125">
        <v>20000</v>
      </c>
      <c r="G196" s="125">
        <v>22730</v>
      </c>
      <c r="H196" s="125">
        <f t="shared" si="2"/>
        <v>754</v>
      </c>
    </row>
    <row r="197" spans="1:8" ht="12.75">
      <c r="A197" s="128" t="s">
        <v>297</v>
      </c>
      <c r="B197" s="129"/>
      <c r="C197" s="129"/>
      <c r="D197" s="127"/>
      <c r="E197" s="149">
        <v>0</v>
      </c>
      <c r="F197" s="125">
        <v>1000</v>
      </c>
      <c r="G197" s="125">
        <v>445</v>
      </c>
      <c r="H197" s="125">
        <f t="shared" si="2"/>
        <v>15</v>
      </c>
    </row>
    <row r="198" spans="1:8" ht="12.75">
      <c r="A198" s="128" t="s">
        <v>298</v>
      </c>
      <c r="B198" s="129"/>
      <c r="C198" s="129"/>
      <c r="D198" s="127"/>
      <c r="E198" s="149">
        <v>0</v>
      </c>
      <c r="F198" s="125">
        <v>15000</v>
      </c>
      <c r="G198" s="125">
        <v>13197</v>
      </c>
      <c r="H198" s="125">
        <f t="shared" si="2"/>
        <v>438</v>
      </c>
    </row>
    <row r="199" spans="1:8" ht="12.75">
      <c r="A199" s="128" t="s">
        <v>299</v>
      </c>
      <c r="B199" s="129"/>
      <c r="C199" s="129"/>
      <c r="D199" s="127"/>
      <c r="E199" s="149">
        <v>0</v>
      </c>
      <c r="F199" s="125">
        <v>3000</v>
      </c>
      <c r="G199" s="125">
        <v>1000</v>
      </c>
      <c r="H199" s="125">
        <f t="shared" si="2"/>
        <v>33</v>
      </c>
    </row>
    <row r="200" spans="1:8" ht="12.75">
      <c r="A200" s="163" t="s">
        <v>300</v>
      </c>
      <c r="B200" s="164"/>
      <c r="C200" s="164"/>
      <c r="D200" s="165"/>
      <c r="E200" s="149">
        <v>0</v>
      </c>
      <c r="F200" s="125">
        <v>0</v>
      </c>
      <c r="G200" s="125">
        <v>139.5</v>
      </c>
      <c r="H200" s="125">
        <f t="shared" si="2"/>
        <v>5</v>
      </c>
    </row>
    <row r="201" spans="1:8" ht="12.75">
      <c r="A201" s="128" t="s">
        <v>301</v>
      </c>
      <c r="B201" s="129"/>
      <c r="C201" s="129"/>
      <c r="D201" s="127"/>
      <c r="E201" s="125">
        <v>0</v>
      </c>
      <c r="F201" s="125">
        <v>10000</v>
      </c>
      <c r="G201" s="125">
        <v>9550</v>
      </c>
      <c r="H201" s="125">
        <f t="shared" si="2"/>
        <v>317</v>
      </c>
    </row>
    <row r="202" spans="1:8" ht="12.75">
      <c r="A202" s="128" t="s">
        <v>302</v>
      </c>
      <c r="B202" s="129"/>
      <c r="C202" s="129"/>
      <c r="D202" s="127"/>
      <c r="E202" s="125">
        <v>0</v>
      </c>
      <c r="F202" s="125">
        <v>10000</v>
      </c>
      <c r="G202" s="125">
        <v>14725</v>
      </c>
      <c r="H202" s="125">
        <f t="shared" si="2"/>
        <v>489</v>
      </c>
    </row>
    <row r="203" spans="1:8" ht="12.75">
      <c r="A203" s="128" t="s">
        <v>303</v>
      </c>
      <c r="B203" s="129"/>
      <c r="C203" s="129"/>
      <c r="D203" s="127"/>
      <c r="E203" s="125">
        <v>0</v>
      </c>
      <c r="F203" s="125">
        <v>10000</v>
      </c>
      <c r="G203" s="125">
        <v>4255</v>
      </c>
      <c r="H203" s="125">
        <f t="shared" si="2"/>
        <v>141</v>
      </c>
    </row>
    <row r="204" spans="1:8" ht="12.75">
      <c r="A204" s="128" t="s">
        <v>304</v>
      </c>
      <c r="B204" s="129"/>
      <c r="C204" s="129"/>
      <c r="D204" s="127"/>
      <c r="E204" s="125">
        <v>0</v>
      </c>
      <c r="F204" s="125">
        <v>0</v>
      </c>
      <c r="G204" s="125">
        <v>17172</v>
      </c>
      <c r="H204" s="125">
        <f t="shared" si="2"/>
        <v>570</v>
      </c>
    </row>
    <row r="205" spans="1:8" ht="12.75">
      <c r="A205" s="128" t="s">
        <v>305</v>
      </c>
      <c r="B205" s="129"/>
      <c r="C205" s="129"/>
      <c r="D205" s="127"/>
      <c r="E205" s="125">
        <v>0</v>
      </c>
      <c r="F205" s="125">
        <v>3000</v>
      </c>
      <c r="G205" s="125">
        <v>227.8</v>
      </c>
      <c r="H205" s="125">
        <f t="shared" si="2"/>
        <v>8</v>
      </c>
    </row>
    <row r="206" spans="1:8" ht="12.75">
      <c r="A206" s="128" t="s">
        <v>306</v>
      </c>
      <c r="B206" s="129"/>
      <c r="C206" s="129"/>
      <c r="D206" s="127"/>
      <c r="E206" s="125">
        <v>0</v>
      </c>
      <c r="F206" s="125">
        <v>10000</v>
      </c>
      <c r="G206" s="125">
        <v>13333</v>
      </c>
      <c r="H206" s="125">
        <f t="shared" si="2"/>
        <v>443</v>
      </c>
    </row>
    <row r="207" spans="1:8" ht="12.75">
      <c r="A207" s="247" t="s">
        <v>47</v>
      </c>
      <c r="B207" s="247"/>
      <c r="C207" s="247"/>
      <c r="D207" s="247"/>
      <c r="E207" s="130">
        <f>SUM(E52:E206)</f>
        <v>4426000</v>
      </c>
      <c r="F207" s="130">
        <f>SUM(F52:F206)</f>
        <v>5633000</v>
      </c>
      <c r="G207" s="130">
        <f>SUM(G52:G206)</f>
        <v>5114738.37</v>
      </c>
      <c r="H207" s="131">
        <f aca="true" t="shared" si="3" ref="H207:H212">INT(G207/30.126)</f>
        <v>169778</v>
      </c>
    </row>
    <row r="208" spans="1:8" ht="12.75">
      <c r="A208" s="232" t="s">
        <v>308</v>
      </c>
      <c r="B208" s="232"/>
      <c r="C208" s="232"/>
      <c r="D208" s="232"/>
      <c r="E208" s="125">
        <v>0</v>
      </c>
      <c r="F208" s="125">
        <v>0</v>
      </c>
      <c r="G208" s="125">
        <v>176532</v>
      </c>
      <c r="H208" s="125">
        <f t="shared" si="3"/>
        <v>5859</v>
      </c>
    </row>
    <row r="209" spans="1:8" ht="12.75">
      <c r="A209" s="232" t="s">
        <v>307</v>
      </c>
      <c r="B209" s="232"/>
      <c r="C209" s="232"/>
      <c r="D209" s="232"/>
      <c r="E209" s="126">
        <v>900000</v>
      </c>
      <c r="F209" s="126">
        <v>0</v>
      </c>
      <c r="G209" s="125">
        <v>600</v>
      </c>
      <c r="H209" s="125">
        <f t="shared" si="3"/>
        <v>19</v>
      </c>
    </row>
    <row r="210" spans="1:8" ht="12.75">
      <c r="A210" s="124" t="s">
        <v>309</v>
      </c>
      <c r="B210" s="124"/>
      <c r="C210" s="124"/>
      <c r="D210" s="124"/>
      <c r="E210" s="126">
        <v>0</v>
      </c>
      <c r="F210" s="126">
        <v>0</v>
      </c>
      <c r="G210" s="125">
        <v>55748</v>
      </c>
      <c r="H210" s="125"/>
    </row>
    <row r="211" spans="1:8" s="132" customFormat="1" ht="12.75">
      <c r="A211" s="237" t="s">
        <v>48</v>
      </c>
      <c r="B211" s="237"/>
      <c r="C211" s="237"/>
      <c r="D211" s="237"/>
      <c r="E211" s="130">
        <f>SUM(E208:E210)</f>
        <v>900000</v>
      </c>
      <c r="F211" s="130">
        <f>SUM(F208:F210)</f>
        <v>0</v>
      </c>
      <c r="G211" s="130">
        <f>SUM(G208:G210)</f>
        <v>232880</v>
      </c>
      <c r="H211" s="130">
        <f>SUM(H208:H209)</f>
        <v>5878</v>
      </c>
    </row>
    <row r="212" spans="1:8" s="132" customFormat="1" ht="12.75">
      <c r="A212" s="237" t="s">
        <v>51</v>
      </c>
      <c r="B212" s="237"/>
      <c r="C212" s="237"/>
      <c r="D212" s="237"/>
      <c r="E212" s="131">
        <v>0</v>
      </c>
      <c r="F212" s="131">
        <v>0</v>
      </c>
      <c r="G212" s="130">
        <v>0</v>
      </c>
      <c r="H212" s="131">
        <f t="shared" si="3"/>
        <v>0</v>
      </c>
    </row>
    <row r="213" spans="1:8" s="134" customFormat="1" ht="12.75">
      <c r="A213" s="238" t="s">
        <v>53</v>
      </c>
      <c r="B213" s="238"/>
      <c r="C213" s="238"/>
      <c r="D213" s="238"/>
      <c r="E213" s="133">
        <f>SUM(E207,E211)</f>
        <v>5326000</v>
      </c>
      <c r="F213" s="133">
        <f>SUM(F207,F211)</f>
        <v>5633000</v>
      </c>
      <c r="G213" s="133">
        <f>SUM(G207,G211)</f>
        <v>5347618.37</v>
      </c>
      <c r="H213" s="133">
        <f>SUM(H207,H211)</f>
        <v>175656</v>
      </c>
    </row>
    <row r="214" spans="1:8" ht="12.75">
      <c r="A214" s="77"/>
      <c r="B214" s="77"/>
      <c r="C214" s="77"/>
      <c r="D214" s="77"/>
      <c r="E214" s="77"/>
      <c r="F214" s="246"/>
      <c r="G214" s="246"/>
      <c r="H214" s="80"/>
    </row>
    <row r="215" spans="1:8" ht="12.75">
      <c r="A215" s="77"/>
      <c r="B215" s="77"/>
      <c r="C215" s="78"/>
      <c r="D215" s="77"/>
      <c r="E215" s="77"/>
      <c r="F215" s="80"/>
      <c r="G215" s="80"/>
      <c r="H215" s="82"/>
    </row>
    <row r="216" spans="1:8" ht="12.75">
      <c r="A216" s="77"/>
      <c r="B216" s="135" t="s">
        <v>54</v>
      </c>
      <c r="C216" s="77"/>
      <c r="D216" s="77"/>
      <c r="E216" s="77"/>
      <c r="F216" s="80"/>
      <c r="G216" s="80"/>
      <c r="H216" s="80"/>
    </row>
    <row r="217" spans="1:8" ht="12.75">
      <c r="A217" s="77"/>
      <c r="B217" s="77"/>
      <c r="C217" s="77"/>
      <c r="D217" s="77"/>
      <c r="E217" s="81" t="s">
        <v>16</v>
      </c>
      <c r="F217" s="81" t="s">
        <v>52</v>
      </c>
      <c r="G217" s="81" t="s">
        <v>73</v>
      </c>
      <c r="H217" s="81" t="s">
        <v>74</v>
      </c>
    </row>
    <row r="218" spans="1:8" ht="12.75">
      <c r="A218" s="77"/>
      <c r="B218" s="232" t="s">
        <v>47</v>
      </c>
      <c r="C218" s="232"/>
      <c r="D218" s="232"/>
      <c r="E218" s="141">
        <f>G41</f>
        <v>6384994</v>
      </c>
      <c r="F218" s="141">
        <f>G207</f>
        <v>5114738.37</v>
      </c>
      <c r="G218" s="125">
        <f>E218-F218</f>
        <v>1270255.63</v>
      </c>
      <c r="H218" s="125">
        <f>INT(G218/30.126)</f>
        <v>42164</v>
      </c>
    </row>
    <row r="219" spans="1:8" ht="12.75">
      <c r="A219" s="77"/>
      <c r="B219" s="232" t="s">
        <v>48</v>
      </c>
      <c r="C219" s="232"/>
      <c r="D219" s="232"/>
      <c r="E219" s="141">
        <f>G45</f>
        <v>616332</v>
      </c>
      <c r="F219" s="141">
        <f>G211</f>
        <v>232880</v>
      </c>
      <c r="G219" s="125">
        <f>E219-F219</f>
        <v>383452</v>
      </c>
      <c r="H219" s="125">
        <f>INT(G219/30.126)</f>
        <v>12728</v>
      </c>
    </row>
    <row r="220" spans="1:8" ht="12.75">
      <c r="A220" s="77"/>
      <c r="B220" s="232" t="s">
        <v>51</v>
      </c>
      <c r="C220" s="232"/>
      <c r="D220" s="232"/>
      <c r="E220" s="125">
        <f>H47</f>
        <v>0</v>
      </c>
      <c r="F220" s="141">
        <f>G212</f>
        <v>0</v>
      </c>
      <c r="G220" s="125">
        <f>E220-F220</f>
        <v>0</v>
      </c>
      <c r="H220" s="125">
        <f>INT(G220/30.126)</f>
        <v>0</v>
      </c>
    </row>
    <row r="221" spans="1:8" ht="12.75">
      <c r="A221" s="77"/>
      <c r="B221" s="232" t="s">
        <v>75</v>
      </c>
      <c r="C221" s="232"/>
      <c r="D221" s="232"/>
      <c r="E221" s="125">
        <v>25780</v>
      </c>
      <c r="F221" s="125">
        <v>0</v>
      </c>
      <c r="G221" s="125">
        <f>E221-F221</f>
        <v>25780</v>
      </c>
      <c r="H221" s="125">
        <f>INT(G221/30.126)</f>
        <v>855</v>
      </c>
    </row>
    <row r="222" spans="1:8" ht="12.75">
      <c r="A222" s="77"/>
      <c r="B222" s="240" t="s">
        <v>55</v>
      </c>
      <c r="C222" s="240"/>
      <c r="D222" s="240"/>
      <c r="E222" s="142">
        <f>SUM(E218:E221)</f>
        <v>7027106</v>
      </c>
      <c r="F222" s="142">
        <f>G213</f>
        <v>5347618.37</v>
      </c>
      <c r="G222" s="142">
        <f>E222-F222</f>
        <v>1679487.63</v>
      </c>
      <c r="H222" s="143">
        <f>INT(G222/30.126)</f>
        <v>55748</v>
      </c>
    </row>
    <row r="223" spans="1:8" ht="12.75">
      <c r="A223" s="77"/>
      <c r="B223" s="83"/>
      <c r="C223" s="83"/>
      <c r="D223" s="83"/>
      <c r="E223" s="84"/>
      <c r="F223" s="84"/>
      <c r="G223" s="84"/>
      <c r="H223" s="82"/>
    </row>
    <row r="224" spans="1:8" ht="12.75">
      <c r="A224" s="77"/>
      <c r="B224" s="83"/>
      <c r="C224" s="83"/>
      <c r="D224" s="83"/>
      <c r="E224" s="84"/>
      <c r="F224" s="84"/>
      <c r="G224" s="84"/>
      <c r="H224" s="82"/>
    </row>
    <row r="225" spans="1:8" ht="12.75">
      <c r="A225" s="77"/>
      <c r="B225" s="83"/>
      <c r="C225" s="83"/>
      <c r="D225" s="83"/>
      <c r="E225" s="84"/>
      <c r="F225" s="84"/>
      <c r="G225" s="84"/>
      <c r="H225" s="82"/>
    </row>
    <row r="226" spans="1:8" ht="12.75">
      <c r="A226" s="77"/>
      <c r="B226" s="83"/>
      <c r="C226" s="83"/>
      <c r="D226" s="83"/>
      <c r="E226" s="84"/>
      <c r="F226" s="84"/>
      <c r="G226" s="84"/>
      <c r="H226" s="82"/>
    </row>
    <row r="227" spans="1:8" ht="12.75">
      <c r="A227" s="77"/>
      <c r="B227" s="83"/>
      <c r="C227" s="77"/>
      <c r="D227" s="77"/>
      <c r="E227" s="77"/>
      <c r="F227" s="84"/>
      <c r="G227" s="84"/>
      <c r="H227" s="84"/>
    </row>
    <row r="228" spans="1:9" ht="12.75">
      <c r="A228" s="75"/>
      <c r="B228" s="211" t="s">
        <v>76</v>
      </c>
      <c r="C228" s="214"/>
      <c r="D228" s="214"/>
      <c r="E228" s="243" t="s">
        <v>57</v>
      </c>
      <c r="F228" s="244"/>
      <c r="G228" s="245"/>
      <c r="H228" s="215">
        <v>1264708</v>
      </c>
      <c r="I228" s="74"/>
    </row>
    <row r="229" spans="1:8" ht="12.75">
      <c r="A229" s="75"/>
      <c r="B229" s="83"/>
      <c r="C229" s="75"/>
      <c r="D229" s="75"/>
      <c r="E229" s="85"/>
      <c r="F229" s="86"/>
      <c r="G229" s="75"/>
      <c r="H229" s="87"/>
    </row>
    <row r="230" spans="1:8" ht="120.75" customHeight="1">
      <c r="A230" s="239" t="s">
        <v>319</v>
      </c>
      <c r="B230" s="239"/>
      <c r="C230" s="239"/>
      <c r="D230" s="239"/>
      <c r="E230" s="239"/>
      <c r="F230" s="239"/>
      <c r="G230" s="239"/>
      <c r="H230" s="239"/>
    </row>
    <row r="231" spans="1:8" ht="12.75">
      <c r="A231" s="75"/>
      <c r="B231" s="75"/>
      <c r="C231" s="75"/>
      <c r="D231" s="75"/>
      <c r="E231" s="85"/>
      <c r="F231" s="86"/>
      <c r="G231" s="75"/>
      <c r="H231" s="86"/>
    </row>
    <row r="232" spans="1:8" ht="12.75">
      <c r="A232" s="75"/>
      <c r="B232" s="76" t="s">
        <v>58</v>
      </c>
      <c r="C232" s="75"/>
      <c r="D232" s="75"/>
      <c r="E232" s="85"/>
      <c r="F232" s="86"/>
      <c r="G232" s="75"/>
      <c r="H232" s="88"/>
    </row>
    <row r="233" spans="1:8" ht="12.75">
      <c r="A233" s="75"/>
      <c r="B233" s="75" t="s">
        <v>116</v>
      </c>
      <c r="C233" s="75"/>
      <c r="D233" s="89">
        <v>126471</v>
      </c>
      <c r="E233" s="90">
        <f>ROUND(D233/30.126,0)</f>
        <v>4198</v>
      </c>
      <c r="F233" s="75"/>
      <c r="G233" s="75"/>
      <c r="H233" s="75"/>
    </row>
    <row r="234" spans="1:8" ht="12.75">
      <c r="A234" s="75"/>
      <c r="B234" s="75"/>
      <c r="C234" s="75"/>
      <c r="D234" s="75"/>
      <c r="E234" s="75"/>
      <c r="F234" s="75"/>
      <c r="G234" s="75"/>
      <c r="H234" s="75"/>
    </row>
  </sheetData>
  <mergeCells count="124">
    <mergeCell ref="A1:H2"/>
    <mergeCell ref="E228:G228"/>
    <mergeCell ref="B218:D218"/>
    <mergeCell ref="B219:D219"/>
    <mergeCell ref="A211:D211"/>
    <mergeCell ref="A212:D212"/>
    <mergeCell ref="A213:D213"/>
    <mergeCell ref="F214:G214"/>
    <mergeCell ref="A130:D130"/>
    <mergeCell ref="A207:D207"/>
    <mergeCell ref="A230:H230"/>
    <mergeCell ref="B220:D220"/>
    <mergeCell ref="B221:D221"/>
    <mergeCell ref="B222:D222"/>
    <mergeCell ref="A208:D208"/>
    <mergeCell ref="A209:D209"/>
    <mergeCell ref="A126:D126"/>
    <mergeCell ref="A127:D127"/>
    <mergeCell ref="A128:D128"/>
    <mergeCell ref="A129:D129"/>
    <mergeCell ref="A122:D122"/>
    <mergeCell ref="A123:D123"/>
    <mergeCell ref="A124:D124"/>
    <mergeCell ref="A125:D125"/>
    <mergeCell ref="A118:D118"/>
    <mergeCell ref="A119:D119"/>
    <mergeCell ref="A120:D120"/>
    <mergeCell ref="A121:D121"/>
    <mergeCell ref="A114:D114"/>
    <mergeCell ref="A115:D115"/>
    <mergeCell ref="A116:D116"/>
    <mergeCell ref="A117:D117"/>
    <mergeCell ref="A110:D110"/>
    <mergeCell ref="A111:D111"/>
    <mergeCell ref="A112:D112"/>
    <mergeCell ref="A113:D113"/>
    <mergeCell ref="A106:D106"/>
    <mergeCell ref="A107:D107"/>
    <mergeCell ref="A108:D108"/>
    <mergeCell ref="A109:D109"/>
    <mergeCell ref="A102:D102"/>
    <mergeCell ref="A103:D103"/>
    <mergeCell ref="A104:D104"/>
    <mergeCell ref="A105:D105"/>
    <mergeCell ref="A98:D98"/>
    <mergeCell ref="A99:D99"/>
    <mergeCell ref="A100:D100"/>
    <mergeCell ref="A101:D101"/>
    <mergeCell ref="A94:D94"/>
    <mergeCell ref="A95:D95"/>
    <mergeCell ref="A96:D96"/>
    <mergeCell ref="A97:D97"/>
    <mergeCell ref="A90:D90"/>
    <mergeCell ref="A91:D91"/>
    <mergeCell ref="A92:D92"/>
    <mergeCell ref="A93:D93"/>
    <mergeCell ref="A85:D85"/>
    <mergeCell ref="A86:D86"/>
    <mergeCell ref="A87:D87"/>
    <mergeCell ref="A89:D89"/>
    <mergeCell ref="A81:D81"/>
    <mergeCell ref="A82:D82"/>
    <mergeCell ref="A83:D83"/>
    <mergeCell ref="A84:D84"/>
    <mergeCell ref="A77:D77"/>
    <mergeCell ref="A78:D78"/>
    <mergeCell ref="A79:D79"/>
    <mergeCell ref="A80:D80"/>
    <mergeCell ref="A73:D73"/>
    <mergeCell ref="A74:D74"/>
    <mergeCell ref="A75:D75"/>
    <mergeCell ref="A76:D76"/>
    <mergeCell ref="A69:D69"/>
    <mergeCell ref="A70:D70"/>
    <mergeCell ref="A71:D71"/>
    <mergeCell ref="A72:D72"/>
    <mergeCell ref="A65:D65"/>
    <mergeCell ref="A66:D66"/>
    <mergeCell ref="A67:D67"/>
    <mergeCell ref="A68:D68"/>
    <mergeCell ref="A61:D61"/>
    <mergeCell ref="A62:D62"/>
    <mergeCell ref="A63:D63"/>
    <mergeCell ref="A64:D64"/>
    <mergeCell ref="A57:D57"/>
    <mergeCell ref="A58:D58"/>
    <mergeCell ref="A59:D59"/>
    <mergeCell ref="A60:D60"/>
    <mergeCell ref="A53:D53"/>
    <mergeCell ref="A54:D54"/>
    <mergeCell ref="A55:D55"/>
    <mergeCell ref="A56:D56"/>
    <mergeCell ref="A47:D47"/>
    <mergeCell ref="A48:D48"/>
    <mergeCell ref="A51:D51"/>
    <mergeCell ref="A52:D52"/>
    <mergeCell ref="A40:D40"/>
    <mergeCell ref="A41:D41"/>
    <mergeCell ref="A45:D45"/>
    <mergeCell ref="A46:D46"/>
    <mergeCell ref="A36:D36"/>
    <mergeCell ref="A37:D37"/>
    <mergeCell ref="A38:D38"/>
    <mergeCell ref="A39:D39"/>
    <mergeCell ref="A32:D32"/>
    <mergeCell ref="A33:D33"/>
    <mergeCell ref="A34:D34"/>
    <mergeCell ref="A35:D35"/>
    <mergeCell ref="A21:D21"/>
    <mergeCell ref="A22:D22"/>
    <mergeCell ref="A27:D27"/>
    <mergeCell ref="A31:D31"/>
    <mergeCell ref="A17:D17"/>
    <mergeCell ref="A18:D18"/>
    <mergeCell ref="A19:D19"/>
    <mergeCell ref="A20:D20"/>
    <mergeCell ref="A11:D11"/>
    <mergeCell ref="A12:D12"/>
    <mergeCell ref="A13:D13"/>
    <mergeCell ref="A14:D14"/>
    <mergeCell ref="A3:D3"/>
    <mergeCell ref="A7:D7"/>
    <mergeCell ref="A8:D8"/>
    <mergeCell ref="A10:D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C12" sqref="C12:D12"/>
    </sheetView>
  </sheetViews>
  <sheetFormatPr defaultColWidth="9.00390625" defaultRowHeight="12.75" zeroHeight="1"/>
  <cols>
    <col min="1" max="1" width="44.125" style="0" customWidth="1"/>
    <col min="2" max="2" width="17.75390625" style="0" bestFit="1" customWidth="1"/>
    <col min="4" max="4" width="10.875" style="0" customWidth="1"/>
    <col min="5" max="16384" width="0" style="0" hidden="1" customWidth="1"/>
  </cols>
  <sheetData>
    <row r="1" spans="1:3" ht="18">
      <c r="A1" s="248" t="s">
        <v>24</v>
      </c>
      <c r="B1" s="248"/>
      <c r="C1" s="248"/>
    </row>
    <row r="2" ht="18">
      <c r="A2" s="19" t="s">
        <v>20</v>
      </c>
    </row>
    <row r="3" ht="12.75"/>
    <row r="4" ht="18">
      <c r="A4" s="19" t="s">
        <v>25</v>
      </c>
    </row>
    <row r="5" spans="1:4" ht="14.25">
      <c r="A5" s="136" t="s">
        <v>107</v>
      </c>
      <c r="B5" s="137">
        <v>4428365.48</v>
      </c>
      <c r="C5" s="249">
        <f>ROUND(B5/30.126,0)</f>
        <v>146995</v>
      </c>
      <c r="D5" s="249"/>
    </row>
    <row r="6" spans="1:4" ht="14.25">
      <c r="A6" s="136" t="s">
        <v>26</v>
      </c>
      <c r="B6" s="138">
        <v>0</v>
      </c>
      <c r="C6" s="249">
        <f aca="true" t="shared" si="0" ref="C6:C15">ROUND(B6/30.126,0)</f>
        <v>0</v>
      </c>
      <c r="D6" s="249"/>
    </row>
    <row r="7" spans="1:4" ht="14.25">
      <c r="A7" s="136" t="s">
        <v>27</v>
      </c>
      <c r="B7" s="138">
        <v>0</v>
      </c>
      <c r="C7" s="249">
        <f t="shared" si="0"/>
        <v>0</v>
      </c>
      <c r="D7" s="249"/>
    </row>
    <row r="8" spans="1:4" ht="14.25">
      <c r="A8" s="92" t="s">
        <v>108</v>
      </c>
      <c r="B8" s="139">
        <f>B5+B6</f>
        <v>4428365.48</v>
      </c>
      <c r="C8" s="249">
        <f t="shared" si="0"/>
        <v>146995</v>
      </c>
      <c r="D8" s="249"/>
    </row>
    <row r="9" spans="1:4" ht="14.25">
      <c r="A9" s="25"/>
      <c r="B9" s="61"/>
      <c r="C9" s="220"/>
      <c r="D9" s="220"/>
    </row>
    <row r="10" spans="1:4" ht="14.25">
      <c r="A10" s="25"/>
      <c r="B10" s="61"/>
      <c r="C10" s="220"/>
      <c r="D10" s="220"/>
    </row>
    <row r="11" spans="1:4" ht="18">
      <c r="A11" s="19" t="s">
        <v>28</v>
      </c>
      <c r="B11" s="61"/>
      <c r="C11" s="220"/>
      <c r="D11" s="220"/>
    </row>
    <row r="12" spans="1:4" ht="14.25">
      <c r="A12" s="136" t="s">
        <v>109</v>
      </c>
      <c r="B12" s="140">
        <v>49232.6</v>
      </c>
      <c r="C12" s="249">
        <f t="shared" si="0"/>
        <v>1634</v>
      </c>
      <c r="D12" s="249"/>
    </row>
    <row r="13" spans="1:4" ht="14.25">
      <c r="A13" s="92" t="s">
        <v>29</v>
      </c>
      <c r="B13" s="138">
        <v>8272</v>
      </c>
      <c r="C13" s="249">
        <f t="shared" si="0"/>
        <v>275</v>
      </c>
      <c r="D13" s="249"/>
    </row>
    <row r="14" spans="1:4" ht="14.25">
      <c r="A14" s="92" t="s">
        <v>30</v>
      </c>
      <c r="B14" s="138">
        <v>0</v>
      </c>
      <c r="C14" s="249">
        <f t="shared" si="0"/>
        <v>0</v>
      </c>
      <c r="D14" s="249"/>
    </row>
    <row r="15" spans="1:4" ht="14.25">
      <c r="A15" s="136" t="s">
        <v>110</v>
      </c>
      <c r="B15" s="138">
        <f>B12+B13-B14</f>
        <v>57504.6</v>
      </c>
      <c r="C15" s="249">
        <f t="shared" si="0"/>
        <v>1909</v>
      </c>
      <c r="D15" s="249"/>
    </row>
    <row r="16" spans="1:3" ht="18">
      <c r="A16" s="21"/>
      <c r="B16" s="22"/>
      <c r="C16" s="23"/>
    </row>
    <row r="17" spans="1:4" ht="12.75">
      <c r="A17" s="42"/>
      <c r="B17" s="42"/>
      <c r="C17" s="43"/>
      <c r="D17" s="44"/>
    </row>
    <row r="18" spans="1:4" ht="12.75">
      <c r="A18" s="42"/>
      <c r="B18" s="45"/>
      <c r="C18" s="43"/>
      <c r="D18" s="44"/>
    </row>
    <row r="19" spans="1:4" ht="12.75">
      <c r="A19" s="42" t="s">
        <v>310</v>
      </c>
      <c r="B19" s="45"/>
      <c r="C19" s="43"/>
      <c r="D19" s="44"/>
    </row>
    <row r="20" spans="1:4" ht="12.75">
      <c r="A20" s="42" t="s">
        <v>31</v>
      </c>
      <c r="B20" s="45"/>
      <c r="C20" s="43"/>
      <c r="D20" s="44"/>
    </row>
    <row r="21" spans="1:4" ht="12.75">
      <c r="A21" s="44"/>
      <c r="B21" s="44"/>
      <c r="C21" s="44"/>
      <c r="D21" s="44"/>
    </row>
    <row r="22" ht="12.75"/>
    <row r="23" ht="12.75"/>
    <row r="24" ht="12.75"/>
    <row r="25" ht="12.75"/>
    <row r="26" ht="12.75"/>
    <row r="27" ht="12.75"/>
  </sheetData>
  <mergeCells count="12">
    <mergeCell ref="C8:D8"/>
    <mergeCell ref="C9:D9"/>
    <mergeCell ref="C10:D10"/>
    <mergeCell ref="C15:D15"/>
    <mergeCell ref="C11:D11"/>
    <mergeCell ref="C12:D12"/>
    <mergeCell ref="C13:D13"/>
    <mergeCell ref="C14:D14"/>
    <mergeCell ref="A1:C1"/>
    <mergeCell ref="C5:D5"/>
    <mergeCell ref="C6:D6"/>
    <mergeCell ref="C7: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1"/>
  <sheetViews>
    <sheetView showGridLines="0" zoomScaleSheetLayoutView="100" workbookViewId="0" topLeftCell="A21">
      <selection activeCell="C19" sqref="C19:D19"/>
    </sheetView>
  </sheetViews>
  <sheetFormatPr defaultColWidth="9.00390625" defaultRowHeight="12.75" zeroHeight="1"/>
  <cols>
    <col min="1" max="1" width="22.75390625" style="0" customWidth="1"/>
    <col min="2" max="2" width="22.125" style="0" customWidth="1"/>
    <col min="3" max="3" width="15.00390625" style="0" customWidth="1"/>
    <col min="4" max="4" width="23.25390625" style="0" customWidth="1"/>
    <col min="5" max="5" width="13.75390625" style="0" customWidth="1"/>
    <col min="6" max="6" width="10.125" style="0" hidden="1" customWidth="1"/>
    <col min="7" max="7" width="0" style="0" hidden="1" customWidth="1"/>
    <col min="8" max="8" width="10.00390625" style="0" hidden="1" customWidth="1"/>
    <col min="9" max="9" width="0" style="0" hidden="1" customWidth="1"/>
    <col min="10" max="10" width="25.125" style="0" hidden="1" customWidth="1"/>
    <col min="11" max="16384" width="0" style="0" hidden="1" customWidth="1"/>
  </cols>
  <sheetData>
    <row r="1" spans="1:6" ht="18">
      <c r="A1" s="21" t="s">
        <v>119</v>
      </c>
      <c r="B1" s="21"/>
      <c r="C1" s="21"/>
      <c r="D1" s="21"/>
      <c r="E1" s="26"/>
      <c r="F1" s="26"/>
    </row>
    <row r="2" spans="1:5" s="22" customFormat="1" ht="16.5" thickBot="1">
      <c r="A2" s="56"/>
      <c r="B2" s="56"/>
      <c r="C2" s="56"/>
      <c r="D2" s="56"/>
      <c r="E2" s="47"/>
    </row>
    <row r="3" spans="1:256" s="22" customFormat="1" ht="15.75">
      <c r="A3" s="219" t="s">
        <v>77</v>
      </c>
      <c r="B3" s="250"/>
      <c r="C3" s="251">
        <v>17005038</v>
      </c>
      <c r="D3" s="252"/>
      <c r="E3" s="47"/>
      <c r="IV3" s="57"/>
    </row>
    <row r="4" spans="1:256" s="22" customFormat="1" ht="15.75">
      <c r="A4" s="253" t="s">
        <v>78</v>
      </c>
      <c r="B4" s="254"/>
      <c r="C4" s="217">
        <f>C5+C6+C7</f>
        <v>12372894</v>
      </c>
      <c r="D4" s="218"/>
      <c r="E4" s="48"/>
      <c r="F4" s="49"/>
      <c r="IV4" s="57"/>
    </row>
    <row r="5" spans="1:256" s="22" customFormat="1" ht="15.75">
      <c r="A5" s="185" t="s">
        <v>79</v>
      </c>
      <c r="B5" s="177"/>
      <c r="C5" s="221">
        <v>245280</v>
      </c>
      <c r="D5" s="222"/>
      <c r="E5" s="48"/>
      <c r="IV5" s="57"/>
    </row>
    <row r="6" spans="1:5" s="22" customFormat="1" ht="15.75">
      <c r="A6" s="185" t="s">
        <v>80</v>
      </c>
      <c r="B6" s="177"/>
      <c r="C6" s="221">
        <v>7626614</v>
      </c>
      <c r="D6" s="222"/>
      <c r="E6" s="48"/>
    </row>
    <row r="7" spans="1:5" s="22" customFormat="1" ht="15.75">
      <c r="A7" s="186" t="s">
        <v>81</v>
      </c>
      <c r="B7" s="178"/>
      <c r="C7" s="221">
        <v>4501000</v>
      </c>
      <c r="D7" s="222"/>
      <c r="E7" s="48"/>
    </row>
    <row r="8" spans="1:5" s="22" customFormat="1" ht="15.75">
      <c r="A8" s="223" t="s">
        <v>82</v>
      </c>
      <c r="B8" s="216"/>
      <c r="C8" s="217">
        <f>C12+C13</f>
        <v>4618486</v>
      </c>
      <c r="D8" s="218"/>
      <c r="E8" s="48"/>
    </row>
    <row r="9" spans="1:5" s="22" customFormat="1" ht="15.75">
      <c r="A9" s="255" t="s">
        <v>83</v>
      </c>
      <c r="B9" s="256"/>
      <c r="C9" s="221">
        <v>0</v>
      </c>
      <c r="D9" s="222"/>
      <c r="E9" s="50"/>
    </row>
    <row r="10" spans="1:5" s="22" customFormat="1" ht="15.75">
      <c r="A10" s="187" t="s">
        <v>84</v>
      </c>
      <c r="B10" s="181"/>
      <c r="C10" s="221">
        <v>0</v>
      </c>
      <c r="D10" s="222"/>
      <c r="E10" s="51"/>
    </row>
    <row r="11" spans="1:5" s="22" customFormat="1" ht="15.75">
      <c r="A11" s="188" t="s">
        <v>85</v>
      </c>
      <c r="B11" s="182"/>
      <c r="C11" s="221">
        <v>0</v>
      </c>
      <c r="D11" s="222"/>
      <c r="E11" s="52"/>
    </row>
    <row r="12" spans="1:5" s="22" customFormat="1" ht="15.75">
      <c r="A12" s="62" t="s">
        <v>86</v>
      </c>
      <c r="B12" s="63"/>
      <c r="C12" s="221">
        <v>1091503</v>
      </c>
      <c r="D12" s="222"/>
      <c r="E12" s="52"/>
    </row>
    <row r="13" spans="1:5" s="22" customFormat="1" ht="15.75">
      <c r="A13" s="255" t="s">
        <v>87</v>
      </c>
      <c r="B13" s="256"/>
      <c r="C13" s="221">
        <v>3526983</v>
      </c>
      <c r="D13" s="222"/>
      <c r="E13" s="52"/>
    </row>
    <row r="14" spans="1:5" s="22" customFormat="1" ht="15.75">
      <c r="A14" s="189" t="s">
        <v>88</v>
      </c>
      <c r="B14" s="183"/>
      <c r="C14" s="221">
        <v>0</v>
      </c>
      <c r="D14" s="222"/>
      <c r="E14" s="52"/>
    </row>
    <row r="15" spans="1:5" s="22" customFormat="1" ht="15.75">
      <c r="A15" s="190" t="s">
        <v>89</v>
      </c>
      <c r="B15" s="184"/>
      <c r="C15" s="221">
        <v>0</v>
      </c>
      <c r="D15" s="222"/>
      <c r="E15" s="52"/>
    </row>
    <row r="16" spans="1:5" s="22" customFormat="1" ht="16.5" thickBot="1">
      <c r="A16" s="257" t="s">
        <v>90</v>
      </c>
      <c r="B16" s="258"/>
      <c r="C16" s="259">
        <v>13658</v>
      </c>
      <c r="D16" s="260"/>
      <c r="E16" s="53"/>
    </row>
    <row r="17" spans="1:5" s="22" customFormat="1" ht="16.5" thickBot="1">
      <c r="A17" s="261"/>
      <c r="B17" s="261"/>
      <c r="C17" s="261"/>
      <c r="D17" s="261"/>
      <c r="E17" s="54"/>
    </row>
    <row r="18" spans="1:5" s="22" customFormat="1" ht="15.75">
      <c r="A18" s="219" t="s">
        <v>91</v>
      </c>
      <c r="B18" s="250"/>
      <c r="C18" s="251">
        <v>17005038</v>
      </c>
      <c r="D18" s="252"/>
      <c r="E18" s="54"/>
    </row>
    <row r="19" spans="1:5" s="22" customFormat="1" ht="15.75">
      <c r="A19" s="262" t="s">
        <v>92</v>
      </c>
      <c r="B19" s="263"/>
      <c r="C19" s="264">
        <f>C21+C23</f>
        <v>796484</v>
      </c>
      <c r="D19" s="265"/>
      <c r="E19" s="52"/>
    </row>
    <row r="20" spans="1:5" s="22" customFormat="1" ht="15.75">
      <c r="A20" s="255" t="s">
        <v>93</v>
      </c>
      <c r="B20" s="266"/>
      <c r="C20" s="221">
        <v>0</v>
      </c>
      <c r="D20" s="222"/>
      <c r="E20" s="52"/>
    </row>
    <row r="21" spans="1:5" s="22" customFormat="1" ht="15.75">
      <c r="A21" s="255" t="s">
        <v>94</v>
      </c>
      <c r="B21" s="266"/>
      <c r="C21" s="221">
        <v>0</v>
      </c>
      <c r="D21" s="222"/>
      <c r="E21" s="52"/>
    </row>
    <row r="22" spans="1:5" s="22" customFormat="1" ht="15.75">
      <c r="A22" s="185" t="s">
        <v>320</v>
      </c>
      <c r="B22" s="176"/>
      <c r="C22" s="212"/>
      <c r="D22" s="213">
        <v>15469412</v>
      </c>
      <c r="E22" s="52"/>
    </row>
    <row r="23" spans="1:5" s="22" customFormat="1" ht="15.75">
      <c r="A23" s="185" t="s">
        <v>95</v>
      </c>
      <c r="B23" s="176"/>
      <c r="C23" s="221">
        <v>796484</v>
      </c>
      <c r="D23" s="222"/>
      <c r="E23" s="52"/>
    </row>
    <row r="24" spans="1:5" s="22" customFormat="1" ht="15.75">
      <c r="A24" s="262" t="s">
        <v>96</v>
      </c>
      <c r="B24" s="263"/>
      <c r="C24" s="264">
        <v>350142</v>
      </c>
      <c r="D24" s="265"/>
      <c r="E24" s="55"/>
    </row>
    <row r="25" spans="1:5" ht="15.75">
      <c r="A25" s="255" t="s">
        <v>97</v>
      </c>
      <c r="B25" s="266"/>
      <c r="C25" s="267">
        <v>72596</v>
      </c>
      <c r="D25" s="268"/>
      <c r="E25" s="27" t="s">
        <v>32</v>
      </c>
    </row>
    <row r="26" spans="1:5" ht="15.75">
      <c r="A26" s="188" t="s">
        <v>98</v>
      </c>
      <c r="B26" s="179"/>
      <c r="C26" s="221">
        <v>25780</v>
      </c>
      <c r="D26" s="222"/>
      <c r="E26" s="27"/>
    </row>
    <row r="27" spans="1:5" ht="15.75">
      <c r="A27" s="188" t="s">
        <v>118</v>
      </c>
      <c r="B27" s="179"/>
      <c r="C27" s="221">
        <v>51941</v>
      </c>
      <c r="D27" s="222"/>
      <c r="E27" s="27"/>
    </row>
    <row r="28" spans="1:5" ht="15.75">
      <c r="A28" s="255" t="s">
        <v>99</v>
      </c>
      <c r="B28" s="266"/>
      <c r="C28" s="221">
        <v>199825</v>
      </c>
      <c r="D28" s="222"/>
      <c r="E28" s="24"/>
    </row>
    <row r="29" spans="1:5" ht="15.75">
      <c r="A29" s="189" t="s">
        <v>100</v>
      </c>
      <c r="B29" s="180"/>
      <c r="C29" s="221">
        <v>0</v>
      </c>
      <c r="D29" s="222"/>
      <c r="E29" s="24"/>
    </row>
    <row r="30" spans="1:5" ht="16.5" thickBot="1">
      <c r="A30" s="257" t="s">
        <v>90</v>
      </c>
      <c r="B30" s="258"/>
      <c r="C30" s="259">
        <v>389000</v>
      </c>
      <c r="D30" s="260"/>
      <c r="E30" s="24"/>
    </row>
    <row r="31" spans="1:8" ht="18">
      <c r="A31" s="271" t="s">
        <v>37</v>
      </c>
      <c r="B31" s="271"/>
      <c r="C31" s="271"/>
      <c r="D31" s="271"/>
      <c r="E31" s="26"/>
      <c r="F31" s="26"/>
      <c r="G31" s="26"/>
      <c r="H31" s="26"/>
    </row>
    <row r="32" spans="1:8" ht="1.5" customHeight="1" thickBot="1">
      <c r="A32" s="271"/>
      <c r="B32" s="271"/>
      <c r="C32" s="271"/>
      <c r="D32" s="271"/>
      <c r="E32" s="26"/>
      <c r="F32" s="26"/>
      <c r="G32" s="26"/>
      <c r="H32" s="26"/>
    </row>
    <row r="33" spans="1:4" ht="12.75">
      <c r="A33" s="269" t="s">
        <v>101</v>
      </c>
      <c r="B33" s="270"/>
      <c r="C33" s="191" t="s">
        <v>102</v>
      </c>
      <c r="D33" s="192" t="s">
        <v>103</v>
      </c>
    </row>
    <row r="34" spans="1:4" ht="12.75">
      <c r="A34" s="272" t="s">
        <v>104</v>
      </c>
      <c r="B34" s="273"/>
      <c r="C34" s="174">
        <v>0</v>
      </c>
      <c r="D34" s="194">
        <v>0</v>
      </c>
    </row>
    <row r="35" spans="1:4" ht="12.75" customHeight="1" hidden="1">
      <c r="A35" s="195" t="s">
        <v>105</v>
      </c>
      <c r="B35" s="111"/>
      <c r="C35" s="113">
        <v>1296376</v>
      </c>
      <c r="D35" s="196">
        <v>43031.8</v>
      </c>
    </row>
    <row r="36" spans="1:4" ht="12.75">
      <c r="A36" s="193" t="s">
        <v>311</v>
      </c>
      <c r="B36" s="173"/>
      <c r="C36" s="175">
        <v>1923107.41</v>
      </c>
      <c r="D36" s="197">
        <v>63835.47</v>
      </c>
    </row>
    <row r="37" spans="1:4" ht="12.75">
      <c r="A37" s="272" t="s">
        <v>316</v>
      </c>
      <c r="B37" s="273"/>
      <c r="C37" s="175">
        <v>57504.6</v>
      </c>
      <c r="D37" s="197">
        <v>1908.8</v>
      </c>
    </row>
    <row r="38" spans="1:4" ht="12.75">
      <c r="A38" s="272" t="s">
        <v>317</v>
      </c>
      <c r="B38" s="273"/>
      <c r="C38" s="175">
        <v>1399153.58</v>
      </c>
      <c r="D38" s="197">
        <v>46443.39</v>
      </c>
    </row>
    <row r="39" spans="1:4" ht="12.75">
      <c r="A39" s="272" t="s">
        <v>318</v>
      </c>
      <c r="B39" s="273"/>
      <c r="C39" s="175">
        <v>143032.34</v>
      </c>
      <c r="D39" s="197">
        <v>4747.8</v>
      </c>
    </row>
    <row r="40" spans="1:4" ht="12.75">
      <c r="A40" s="193" t="s">
        <v>312</v>
      </c>
      <c r="B40" s="173"/>
      <c r="C40" s="175">
        <v>-220.27</v>
      </c>
      <c r="D40" s="197">
        <v>-7.31</v>
      </c>
    </row>
    <row r="41" spans="1:5" ht="12.75" customHeight="1" thickBot="1">
      <c r="A41" s="198" t="s">
        <v>106</v>
      </c>
      <c r="B41" s="199"/>
      <c r="C41" s="200">
        <v>3522577.66</v>
      </c>
      <c r="D41" s="201">
        <v>116928.15</v>
      </c>
      <c r="E41" s="8"/>
    </row>
    <row r="42" spans="1:4" ht="12.75" hidden="1">
      <c r="A42" s="22"/>
      <c r="B42" s="22"/>
      <c r="C42" s="22"/>
      <c r="D42" s="22"/>
    </row>
    <row r="43" spans="1:4" ht="12.75" hidden="1">
      <c r="A43" s="22"/>
      <c r="B43" s="22"/>
      <c r="C43" s="22"/>
      <c r="D43" s="22"/>
    </row>
    <row r="44" spans="1:5" ht="16.5" customHeight="1">
      <c r="A44" s="22"/>
      <c r="B44" s="22"/>
      <c r="C44" s="22"/>
      <c r="D44" s="22"/>
      <c r="E44" s="22"/>
    </row>
    <row r="45" spans="1:6" ht="12.75" hidden="1">
      <c r="A45" s="22"/>
      <c r="B45" s="22"/>
      <c r="C45" s="22"/>
      <c r="D45" s="22"/>
      <c r="F45" s="34"/>
    </row>
    <row r="46" spans="1:6" ht="14.25" hidden="1">
      <c r="A46" s="22"/>
      <c r="B46" s="22"/>
      <c r="C46" s="22"/>
      <c r="D46" s="22"/>
      <c r="E46" s="1"/>
      <c r="F46" s="8"/>
    </row>
    <row r="47" spans="1:6" ht="14.25" hidden="1">
      <c r="A47" s="22"/>
      <c r="B47" s="46"/>
      <c r="C47" s="22"/>
      <c r="D47" s="22"/>
      <c r="E47" s="1"/>
      <c r="F47" s="35"/>
    </row>
    <row r="48" spans="1:6" ht="14.25" hidden="1">
      <c r="A48" s="22"/>
      <c r="B48" s="22"/>
      <c r="C48" s="22"/>
      <c r="D48" s="65"/>
      <c r="E48" s="1"/>
      <c r="F48" s="35"/>
    </row>
    <row r="49" spans="1:7" ht="14.25" hidden="1">
      <c r="A49" s="66"/>
      <c r="B49" s="22"/>
      <c r="C49" s="22"/>
      <c r="D49" s="65"/>
      <c r="E49" s="64" t="s">
        <v>20</v>
      </c>
      <c r="F49" s="5"/>
      <c r="G49" s="36"/>
    </row>
    <row r="50" spans="1:9" ht="14.25" hidden="1">
      <c r="A50" s="22"/>
      <c r="B50" s="22"/>
      <c r="C50" s="22"/>
      <c r="D50" s="65"/>
      <c r="E50" s="22"/>
      <c r="H50" s="5"/>
      <c r="I50" s="36"/>
    </row>
    <row r="51" spans="1:5" ht="12.75" hidden="1">
      <c r="A51" s="22"/>
      <c r="B51" s="22"/>
      <c r="C51" s="22"/>
      <c r="D51" s="22"/>
      <c r="E51" s="22"/>
    </row>
    <row r="52" spans="1:9" ht="14.25" hidden="1">
      <c r="A52" s="22"/>
      <c r="B52" s="22"/>
      <c r="C52" s="22"/>
      <c r="D52" s="22"/>
      <c r="H52" s="5"/>
      <c r="I52" s="37"/>
    </row>
    <row r="53" spans="5:10" ht="18" hidden="1">
      <c r="E53" s="40"/>
      <c r="F53" s="40"/>
      <c r="G53" s="40"/>
      <c r="H53" s="40"/>
      <c r="I53" s="1"/>
      <c r="J53" s="7"/>
    </row>
    <row r="54" spans="5:10" ht="18" hidden="1">
      <c r="E54" s="40"/>
      <c r="F54" s="40"/>
      <c r="G54" s="40"/>
      <c r="H54" s="40"/>
      <c r="I54" s="1"/>
      <c r="J54" s="6"/>
    </row>
    <row r="55" spans="5:10" ht="14.25" hidden="1">
      <c r="E55" s="38"/>
      <c r="I55" s="1"/>
      <c r="J55" s="8"/>
    </row>
    <row r="56" spans="9:10" ht="14.25" hidden="1">
      <c r="I56" s="1"/>
      <c r="J56" s="10"/>
    </row>
    <row r="57" spans="5:10" ht="14.25" hidden="1">
      <c r="E57" s="20"/>
      <c r="F57" s="20"/>
      <c r="G57" s="20"/>
      <c r="H57" s="39">
        <v>0</v>
      </c>
      <c r="I57" s="1"/>
      <c r="J57" s="8"/>
    </row>
    <row r="58" spans="1:10" ht="14.25" hidden="1">
      <c r="A58" s="22"/>
      <c r="B58" s="22"/>
      <c r="C58" s="22"/>
      <c r="D58" s="22"/>
      <c r="E58" s="22"/>
      <c r="F58" s="22"/>
      <c r="G58" s="22"/>
      <c r="H58" s="22"/>
      <c r="I58" s="1"/>
      <c r="J58" s="8"/>
    </row>
    <row r="59" spans="9:10" ht="14.25" hidden="1">
      <c r="I59" s="1"/>
      <c r="J59" s="8"/>
    </row>
    <row r="60" ht="12.75" hidden="1"/>
    <row r="61" ht="12.75" hidden="1"/>
    <row r="62" spans="1:4" ht="18" hidden="1">
      <c r="A62" s="28"/>
      <c r="B62" s="28"/>
      <c r="C62" s="28"/>
      <c r="D62" s="28"/>
    </row>
    <row r="63" spans="1:4" ht="15" hidden="1">
      <c r="A63" s="31"/>
      <c r="B63" s="30"/>
      <c r="C63" s="30"/>
      <c r="D63" s="30"/>
    </row>
    <row r="64" ht="12.75"/>
    <row r="65" ht="12.75"/>
    <row r="66" ht="12.75"/>
    <row r="67" ht="12.75"/>
    <row r="68" ht="12.75"/>
    <row r="69" ht="12.75"/>
    <row r="70" ht="12.75"/>
    <row r="71" ht="12.75">
      <c r="D71" s="172" t="s">
        <v>20</v>
      </c>
    </row>
    <row r="72" ht="12.75"/>
    <row r="73" ht="12.75"/>
  </sheetData>
  <mergeCells count="47">
    <mergeCell ref="A34:B34"/>
    <mergeCell ref="A37:B37"/>
    <mergeCell ref="A38:B38"/>
    <mergeCell ref="A39:B39"/>
    <mergeCell ref="C29:D29"/>
    <mergeCell ref="A30:B30"/>
    <mergeCell ref="C30:D30"/>
    <mergeCell ref="A33:B33"/>
    <mergeCell ref="A31:D32"/>
    <mergeCell ref="C26:D26"/>
    <mergeCell ref="C27:D27"/>
    <mergeCell ref="A28:B28"/>
    <mergeCell ref="C28:D28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18:B18"/>
    <mergeCell ref="C18:D18"/>
    <mergeCell ref="A19:B19"/>
    <mergeCell ref="C19:D19"/>
    <mergeCell ref="C15:D15"/>
    <mergeCell ref="A16:B16"/>
    <mergeCell ref="C16:D16"/>
    <mergeCell ref="A17:D17"/>
    <mergeCell ref="C12:D12"/>
    <mergeCell ref="A13:B13"/>
    <mergeCell ref="C13:D13"/>
    <mergeCell ref="C14:D14"/>
    <mergeCell ref="A9:B9"/>
    <mergeCell ref="C9:D9"/>
    <mergeCell ref="C10:D10"/>
    <mergeCell ref="C11:D11"/>
    <mergeCell ref="A3:B3"/>
    <mergeCell ref="C3:D3"/>
    <mergeCell ref="A4:B4"/>
    <mergeCell ref="C4:D4"/>
    <mergeCell ref="C5:D5"/>
    <mergeCell ref="C6:D6"/>
    <mergeCell ref="C7:D7"/>
    <mergeCell ref="A8:B8"/>
    <mergeCell ref="C8:D8"/>
  </mergeCells>
  <printOptions/>
  <pageMargins left="0.75" right="0.75" top="1" bottom="1" header="0.4921259845" footer="0.4921259845"/>
  <pageSetup horizontalDpi="300" verticalDpi="300" orientation="portrait" paperSize="9" scale="83" r:id="rId1"/>
  <rowBreaks count="1" manualBreakCount="1">
    <brk id="56" max="25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zoomScaleSheetLayoutView="100" workbookViewId="0" topLeftCell="A1">
      <selection activeCell="A15" sqref="A15"/>
    </sheetView>
  </sheetViews>
  <sheetFormatPr defaultColWidth="9.00390625" defaultRowHeight="12.75" zeroHeight="1"/>
  <cols>
    <col min="1" max="1" width="57.75390625" style="0" customWidth="1"/>
    <col min="2" max="2" width="16.875" style="0" customWidth="1"/>
    <col min="3" max="3" width="28.875" style="0" customWidth="1"/>
    <col min="4" max="16384" width="0" style="0" hidden="1" customWidth="1"/>
  </cols>
  <sheetData>
    <row r="1" spans="1:2" ht="18">
      <c r="A1" s="28" t="s">
        <v>33</v>
      </c>
      <c r="B1" s="28"/>
    </row>
    <row r="2" spans="1:2" ht="14.25">
      <c r="A2" s="29" t="s">
        <v>122</v>
      </c>
      <c r="B2" s="29"/>
    </row>
    <row r="3" spans="1:3" ht="12.75">
      <c r="A3" s="30"/>
      <c r="B3" s="67"/>
      <c r="C3" s="72"/>
    </row>
    <row r="4" spans="1:3" ht="15">
      <c r="A4" s="205" t="s">
        <v>111</v>
      </c>
      <c r="B4" s="68"/>
      <c r="C4" s="72"/>
    </row>
    <row r="5" spans="1:3" ht="14.25" customHeight="1">
      <c r="A5" s="167" t="s">
        <v>34</v>
      </c>
      <c r="B5" s="202">
        <v>1023578</v>
      </c>
      <c r="C5" s="203">
        <f>ROUND(B5/30.126,0)</f>
        <v>33977</v>
      </c>
    </row>
    <row r="6" spans="1:3" ht="14.25">
      <c r="A6" s="167" t="s">
        <v>35</v>
      </c>
      <c r="B6" s="202">
        <v>67925</v>
      </c>
      <c r="C6" s="203">
        <f>ROUND(B6/30.126,0)</f>
        <v>2255</v>
      </c>
    </row>
    <row r="7" spans="1:3" ht="14.25">
      <c r="A7" s="167" t="s">
        <v>113</v>
      </c>
      <c r="B7" s="202">
        <v>4405.3</v>
      </c>
      <c r="C7" s="203">
        <f aca="true" t="shared" si="0" ref="C7:C16">ROUND(B7/30.126,0)</f>
        <v>146</v>
      </c>
    </row>
    <row r="8" spans="1:3" ht="15">
      <c r="A8" s="206" t="s">
        <v>13</v>
      </c>
      <c r="B8" s="207">
        <f>SUM(B5:B7)</f>
        <v>1095908.3</v>
      </c>
      <c r="C8" s="208">
        <f t="shared" si="0"/>
        <v>36377</v>
      </c>
    </row>
    <row r="9" spans="1:3" ht="15">
      <c r="A9" s="31"/>
      <c r="B9" s="70"/>
      <c r="C9" s="72"/>
    </row>
    <row r="10" spans="1:3" ht="15">
      <c r="A10" s="31"/>
      <c r="B10" s="71"/>
      <c r="C10" s="72"/>
    </row>
    <row r="11" spans="1:3" ht="15">
      <c r="A11" s="205" t="s">
        <v>112</v>
      </c>
      <c r="B11" s="68"/>
      <c r="C11" s="72"/>
    </row>
    <row r="12" spans="1:3" ht="14.25">
      <c r="A12" s="167" t="s">
        <v>114</v>
      </c>
      <c r="B12" s="202">
        <v>51941</v>
      </c>
      <c r="C12" s="203">
        <f t="shared" si="0"/>
        <v>1724</v>
      </c>
    </row>
    <row r="13" spans="1:3" ht="14.25">
      <c r="A13" s="167" t="s">
        <v>313</v>
      </c>
      <c r="B13" s="202">
        <v>25780</v>
      </c>
      <c r="C13" s="204">
        <f>ROUND(B13/30.126,0)</f>
        <v>856</v>
      </c>
    </row>
    <row r="14" spans="1:3" ht="14.25">
      <c r="A14" s="167" t="s">
        <v>315</v>
      </c>
      <c r="B14" s="202">
        <v>72596</v>
      </c>
      <c r="C14" s="203">
        <f t="shared" si="0"/>
        <v>2410</v>
      </c>
    </row>
    <row r="15" spans="1:3" ht="14.25">
      <c r="A15" s="167" t="s">
        <v>314</v>
      </c>
      <c r="B15" s="202">
        <v>199824.8</v>
      </c>
      <c r="C15" s="203">
        <f t="shared" si="0"/>
        <v>6633</v>
      </c>
    </row>
    <row r="16" spans="1:3" ht="15">
      <c r="A16" s="206" t="s">
        <v>13</v>
      </c>
      <c r="B16" s="207">
        <f>SUM(B12:B15)</f>
        <v>350141.8</v>
      </c>
      <c r="C16" s="208">
        <f t="shared" si="0"/>
        <v>11623</v>
      </c>
    </row>
    <row r="17" spans="1:3" ht="15">
      <c r="A17" s="32"/>
      <c r="B17" s="69"/>
      <c r="C17" s="72"/>
    </row>
    <row r="18" spans="1:3" ht="15">
      <c r="A18" s="32"/>
      <c r="B18" s="33"/>
      <c r="C18" s="72"/>
    </row>
    <row r="19" spans="1:2" ht="18">
      <c r="A19" s="28" t="s">
        <v>4</v>
      </c>
      <c r="B19" s="28"/>
    </row>
    <row r="20" spans="1:2" ht="14.25">
      <c r="A20" s="29" t="s">
        <v>121</v>
      </c>
      <c r="B20" s="29"/>
    </row>
    <row r="21" ht="12.75"/>
    <row r="22" ht="12.75"/>
    <row r="23" spans="1:2" ht="12.75" hidden="1">
      <c r="A23" s="30" t="s">
        <v>115</v>
      </c>
      <c r="B23" s="30"/>
    </row>
    <row r="24" spans="1:2" ht="14.25" hidden="1">
      <c r="A24" s="29"/>
      <c r="B24" s="29"/>
    </row>
    <row r="25" spans="1:2" ht="14.25" customHeight="1">
      <c r="A25" s="28" t="s">
        <v>5</v>
      </c>
      <c r="B25" s="28"/>
    </row>
    <row r="26" spans="1:2" ht="15">
      <c r="A26" s="31" t="s">
        <v>123</v>
      </c>
      <c r="B26" s="30"/>
    </row>
    <row r="27" spans="1:2" ht="12.75">
      <c r="A27" s="30"/>
      <c r="B27" s="30"/>
    </row>
    <row r="28" spans="1:2" ht="14.25" customHeight="1">
      <c r="A28" s="29"/>
      <c r="B28" s="29"/>
    </row>
    <row r="29" spans="1:2" ht="14.25" customHeight="1">
      <c r="A29" s="28" t="s">
        <v>36</v>
      </c>
      <c r="B29" s="28"/>
    </row>
    <row r="30" spans="1:2" ht="14.25" customHeight="1">
      <c r="A30" s="31" t="s">
        <v>124</v>
      </c>
      <c r="B30" s="30"/>
    </row>
    <row r="31" ht="14.25" customHeight="1"/>
    <row r="32" ht="14.25" customHeight="1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/>
    <row r="64" ht="12.75"/>
    <row r="65" ht="12.75"/>
    <row r="66" ht="12.75"/>
    <row r="67" ht="12.75"/>
  </sheetData>
  <printOptions/>
  <pageMargins left="0.5905511811023623" right="0.2755905511811024" top="0.984251968503937" bottom="0.984251968503937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Trstín - Obecný úrad</dc:creator>
  <cp:keywords/>
  <dc:description/>
  <cp:lastModifiedBy>Marián Findrik</cp:lastModifiedBy>
  <cp:lastPrinted>2009-06-13T17:05:12Z</cp:lastPrinted>
  <dcterms:created xsi:type="dcterms:W3CDTF">2008-05-20T14:25:43Z</dcterms:created>
  <dcterms:modified xsi:type="dcterms:W3CDTF">2009-07-07T06:55:11Z</dcterms:modified>
  <cp:category/>
  <cp:version/>
  <cp:contentType/>
  <cp:contentStatus/>
</cp:coreProperties>
</file>